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869" activeTab="5"/>
  </bookViews>
  <sheets>
    <sheet name="Schema Generale" sheetId="1" r:id="rId1"/>
    <sheet name="Organizzazione" sheetId="2" r:id="rId2"/>
    <sheet name="Caratteristiche" sheetId="3" r:id="rId3"/>
    <sheet name="Economico Patrimoniale" sheetId="4" r:id="rId4"/>
    <sheet name="Missione programma processo" sheetId="5" r:id="rId5"/>
    <sheet name="ELENCO OBIETTIVI GESTIONALI" sheetId="6" r:id="rId6"/>
  </sheets>
  <externalReferences>
    <externalReference r:id="rId7"/>
  </externalReferences>
  <definedNames>
    <definedName name="_xlnm._FilterDatabase" localSheetId="5">'ELENCO OBIETTIVI GESTIONALI'!$A$9:$AG$20</definedName>
    <definedName name="_xlnm._FilterDatabase" localSheetId="0">'Schema Generale'!#REF!</definedName>
    <definedName name="_FilterDatabase_0" localSheetId="5">'ELENCO OBIETTIVI GESTIONALI'!$A$9:$AG$20</definedName>
    <definedName name="_FilterDatabase_0_0" localSheetId="5">'ELENCO OBIETTIVI GESTIONALI'!$A$9:$AG$20</definedName>
    <definedName name="area">[1]db1!$B$2:$B$20</definedName>
    <definedName name="_xlnm.Print_Area" localSheetId="2">Caratteristiche!$A$2:$H$44</definedName>
    <definedName name="_xlnm.Print_Area" localSheetId="3">'Economico Patrimoniale'!$A$1:$F$105</definedName>
    <definedName name="_xlnm.Print_Area" localSheetId="5">'ELENCO OBIETTIVI GESTIONALI'!$B$1:$X$20</definedName>
    <definedName name="_xlnm.Print_Area" localSheetId="1">Organizzazione!$A$1:$F$60</definedName>
    <definedName name="_xlnm.Print_Area" localSheetId="0">'Schema Generale'!$A$1:$G$52</definedName>
    <definedName name="cronoprogramma">[1]db1!$K$1</definedName>
    <definedName name="nome">[1]db1!$C$2:$C$20</definedName>
    <definedName name="Payment_Needed">"Pagamento richiesto"</definedName>
    <definedName name="Print_Area_0" localSheetId="2">Caratteristiche!$A$2:$H$44</definedName>
    <definedName name="Print_Area_0" localSheetId="3">'Economico Patrimoniale'!$A$1:$F$105</definedName>
    <definedName name="Print_Area_0" localSheetId="5">'ELENCO OBIETTIVI GESTIONALI'!$B$1:$X$20</definedName>
    <definedName name="Print_Area_0" localSheetId="1">Organizzazione!$A$1:$F$60</definedName>
    <definedName name="Print_Area_0" localSheetId="0">'Schema Generale'!$A$1:$G$52</definedName>
    <definedName name="Print_Area_0_0" localSheetId="2">Caratteristiche!$A$2:$H$44</definedName>
    <definedName name="Print_Area_0_0" localSheetId="3">'Economico Patrimoniale'!$A$1:$F$105</definedName>
    <definedName name="Print_Area_0_0" localSheetId="5">'ELENCO OBIETTIVI GESTIONALI'!$B$1:$X$20</definedName>
    <definedName name="Print_Area_0_0" localSheetId="1">Organizzazione!$A$1:$F$60</definedName>
    <definedName name="Print_Area_0_0" localSheetId="0">'Schema Generale'!$A$1:$G$52</definedName>
    <definedName name="Print_Titles_0" localSheetId="5">'ELENCO OBIETTIVI GESTIONALI'!$1:$9</definedName>
    <definedName name="Print_Titles_0_0" localSheetId="5">'ELENCO OBIETTIVI GESTIONALI'!$1:$9</definedName>
    <definedName name="Reimbursement">"Rimborso"</definedName>
    <definedName name="tipo">[1]db1!$E$2:$E$4</definedName>
    <definedName name="_xlnm.Print_Titles" localSheetId="5">'ELENCO OBIETTIVI GESTIONALI'!$1:$9</definedName>
    <definedName name="Z_0CDFE071_D2BF_4AC9_96FE_3C7CC2EB89D1_.wvu.Cols" localSheetId="0">'Schema Generale'!$F:$G</definedName>
    <definedName name="Z_0CDFE071_D2BF_4AC9_96FE_3C7CC2EB89D1_.wvu.PrintArea" localSheetId="2">Caratteristiche!$A$2:$H$44</definedName>
    <definedName name="Z_0CDFE071_D2BF_4AC9_96FE_3C7CC2EB89D1_.wvu.PrintArea" localSheetId="3">'Economico Patrimoniale'!$A$1:$F$105</definedName>
    <definedName name="Z_0CDFE071_D2BF_4AC9_96FE_3C7CC2EB89D1_.wvu.PrintArea" localSheetId="1">Organizzazione!$A$1:$F$60</definedName>
    <definedName name="Z_0CDFE071_D2BF_4AC9_96FE_3C7CC2EB89D1_.wvu.PrintArea" localSheetId="0">'Schema Generale'!$A$1:$G$52</definedName>
    <definedName name="Z_0CDFE071_D2BF_4AC9_96FE_3C7CC2EB89D1_.wvu.Rows" localSheetId="2">Caratteristiche!$7:$7</definedName>
    <definedName name="Z_16B7DE21_A045_4CA8_8E8A_B264E96AA2CC_.wvu.Cols" localSheetId="0">'Schema Generale'!$F:$G</definedName>
    <definedName name="Z_16B7DE21_A045_4CA8_8E8A_B264E96AA2CC_.wvu.PrintArea" localSheetId="2">Caratteristiche!$A$2:$H$44</definedName>
    <definedName name="Z_16B7DE21_A045_4CA8_8E8A_B264E96AA2CC_.wvu.PrintArea" localSheetId="3">'Economico Patrimoniale'!$A$1:$F$105</definedName>
    <definedName name="Z_16B7DE21_A045_4CA8_8E8A_B264E96AA2CC_.wvu.PrintArea" localSheetId="1">Organizzazione!$A$1:$F$60</definedName>
    <definedName name="Z_16B7DE21_A045_4CA8_8E8A_B264E96AA2CC_.wvu.PrintArea" localSheetId="0">'Schema Generale'!$A$1:$G$52</definedName>
    <definedName name="Z_16B7DE21_A045_4CA8_8E8A_B264E96AA2CC_.wvu.Rows" localSheetId="2">Caratteristiche!$7:$7</definedName>
    <definedName name="Z_FD66CCA4_E734_40F6_A42D_704ADC03C8FF_.wvu.Cols" localSheetId="0">'Schema Generale'!$F:$G</definedName>
    <definedName name="Z_FD66CCA4_E734_40F6_A42D_704ADC03C8FF_.wvu.PrintArea" localSheetId="2">Caratteristiche!$A$2:$H$44</definedName>
    <definedName name="Z_FD66CCA4_E734_40F6_A42D_704ADC03C8FF_.wvu.PrintArea" localSheetId="3">'Economico Patrimoniale'!$A$1:$F$105</definedName>
    <definedName name="Z_FD66CCA4_E734_40F6_A42D_704ADC03C8FF_.wvu.PrintArea" localSheetId="1">Organizzazione!$A$1:$F$60</definedName>
    <definedName name="Z_FD66CCA4_E734_40F6_A42D_704ADC03C8FF_.wvu.PrintArea" localSheetId="0">'Schema Generale'!$A$1:$G$52</definedName>
    <definedName name="Z_FD66CCA4_E734_40F6_A42D_704ADC03C8FF_.wvu.Rows" localSheetId="2">Caratteristiche!$7:$7</definedName>
  </definedNames>
  <calcPr calcId="114210" fullCalcOnLoad="1"/>
</workbook>
</file>

<file path=xl/calcChain.xml><?xml version="1.0" encoding="utf-8"?>
<calcChain xmlns="http://schemas.openxmlformats.org/spreadsheetml/2006/main">
  <c r="AA18" i="6"/>
  <c r="AB18"/>
  <c r="AC18"/>
  <c r="AD18"/>
  <c r="AG18"/>
  <c r="N18"/>
  <c r="AC10"/>
  <c r="AF10"/>
  <c r="AC11"/>
  <c r="AF11"/>
  <c r="AC12"/>
  <c r="AF12"/>
  <c r="M12"/>
  <c r="AC13"/>
  <c r="AF13"/>
  <c r="AC14"/>
  <c r="AD14"/>
  <c r="AG14"/>
  <c r="N14"/>
  <c r="AC19"/>
  <c r="AF19"/>
  <c r="M19"/>
  <c r="AC20"/>
  <c r="AF20"/>
  <c r="M20"/>
  <c r="M9"/>
  <c r="AG10"/>
  <c r="N10"/>
  <c r="AG11"/>
  <c r="N11"/>
  <c r="AG12"/>
  <c r="N12"/>
  <c r="AG13"/>
  <c r="N13"/>
  <c r="N9"/>
  <c r="T18"/>
  <c r="O18"/>
  <c r="AA17"/>
  <c r="AB17"/>
  <c r="AC17"/>
  <c r="AD17"/>
  <c r="AG17"/>
  <c r="N17"/>
  <c r="AE17"/>
  <c r="AF17"/>
  <c r="AA14"/>
  <c r="AB14"/>
  <c r="O14"/>
  <c r="O15"/>
  <c r="O16"/>
  <c r="O17"/>
  <c r="O9"/>
  <c r="J2"/>
  <c r="Q17"/>
  <c r="R17"/>
  <c r="T17"/>
  <c r="AA16"/>
  <c r="AB16"/>
  <c r="AC16"/>
  <c r="AD16"/>
  <c r="AG16"/>
  <c r="N16"/>
  <c r="AE16"/>
  <c r="AF16"/>
  <c r="Q16"/>
  <c r="R16"/>
  <c r="T16"/>
  <c r="AA15"/>
  <c r="AB15"/>
  <c r="AC15"/>
  <c r="AD15"/>
  <c r="AG15"/>
  <c r="N15"/>
  <c r="AE15"/>
  <c r="AF15"/>
  <c r="Q15"/>
  <c r="R15"/>
  <c r="T15"/>
  <c r="AE14"/>
  <c r="AF14"/>
  <c r="Q14"/>
  <c r="R14"/>
  <c r="T14"/>
  <c r="Z20"/>
  <c r="AA20"/>
  <c r="AB20"/>
  <c r="Z10"/>
  <c r="AA10"/>
  <c r="AB10"/>
  <c r="Z11"/>
  <c r="AA11"/>
  <c r="AB11"/>
  <c r="Z12"/>
  <c r="AA12"/>
  <c r="AB12"/>
  <c r="Z13"/>
  <c r="AA13"/>
  <c r="AB13"/>
  <c r="Z19"/>
  <c r="AA19"/>
  <c r="AB19"/>
  <c r="AG20"/>
  <c r="N20"/>
  <c r="AG19"/>
  <c r="AD19"/>
  <c r="AE19"/>
  <c r="N19"/>
  <c r="AD10"/>
  <c r="AE10"/>
  <c r="P10"/>
  <c r="AD11"/>
  <c r="AE11"/>
  <c r="P11"/>
  <c r="AD12"/>
  <c r="AE12"/>
  <c r="P12"/>
  <c r="AD13"/>
  <c r="AE13"/>
  <c r="P13"/>
  <c r="P9"/>
  <c r="I2"/>
  <c r="Q13"/>
  <c r="X13"/>
  <c r="S13"/>
  <c r="Q12"/>
  <c r="X12"/>
  <c r="S12"/>
  <c r="Q11"/>
  <c r="X11"/>
  <c r="S11"/>
  <c r="Q10"/>
  <c r="X10"/>
  <c r="S10"/>
  <c r="X9"/>
  <c r="W9"/>
  <c r="U9"/>
  <c r="S9"/>
  <c r="Q9"/>
  <c r="N5"/>
  <c r="N4"/>
  <c r="K3"/>
  <c r="J3"/>
  <c r="I3"/>
  <c r="K2"/>
  <c r="P99" i="5"/>
  <c r="Q99"/>
  <c r="M99"/>
  <c r="N99"/>
  <c r="H99"/>
  <c r="I99"/>
  <c r="K99"/>
  <c r="P98"/>
  <c r="Q98"/>
  <c r="M98"/>
  <c r="N98"/>
  <c r="H98"/>
  <c r="I98"/>
  <c r="K98"/>
  <c r="P96"/>
  <c r="Q96"/>
  <c r="M96"/>
  <c r="N96"/>
  <c r="H96"/>
  <c r="I96"/>
  <c r="K96"/>
  <c r="P94"/>
  <c r="Q94"/>
  <c r="M94"/>
  <c r="N94"/>
  <c r="H94"/>
  <c r="I94"/>
  <c r="K94"/>
  <c r="P92"/>
  <c r="Q92"/>
  <c r="M92"/>
  <c r="N92"/>
  <c r="H92"/>
  <c r="I92"/>
  <c r="K92"/>
  <c r="P90"/>
  <c r="Q90"/>
  <c r="M90"/>
  <c r="N90"/>
  <c r="H90"/>
  <c r="I90"/>
  <c r="K90"/>
  <c r="K88"/>
  <c r="P87"/>
  <c r="Q87"/>
  <c r="M87"/>
  <c r="N87"/>
  <c r="H87"/>
  <c r="I87"/>
  <c r="K87"/>
  <c r="P86"/>
  <c r="Q86"/>
  <c r="M86"/>
  <c r="N86"/>
  <c r="H86"/>
  <c r="I86"/>
  <c r="K86"/>
  <c r="P84"/>
  <c r="Q84"/>
  <c r="M84"/>
  <c r="N84"/>
  <c r="H84"/>
  <c r="I84"/>
  <c r="K84"/>
  <c r="Q82"/>
  <c r="N82"/>
  <c r="I82"/>
  <c r="K82"/>
  <c r="P81"/>
  <c r="Q81"/>
  <c r="M81"/>
  <c r="N81"/>
  <c r="H81"/>
  <c r="I81"/>
  <c r="K81"/>
  <c r="P80"/>
  <c r="Q80"/>
  <c r="M80"/>
  <c r="N80"/>
  <c r="H80"/>
  <c r="I80"/>
  <c r="K80"/>
  <c r="P79"/>
  <c r="Q79"/>
  <c r="M79"/>
  <c r="N79"/>
  <c r="H79"/>
  <c r="I79"/>
  <c r="K79"/>
  <c r="Q78"/>
  <c r="N78"/>
  <c r="I78"/>
  <c r="K78"/>
  <c r="P77"/>
  <c r="Q77"/>
  <c r="M77"/>
  <c r="N77"/>
  <c r="H77"/>
  <c r="I77"/>
  <c r="K77"/>
  <c r="Q76"/>
  <c r="N76"/>
  <c r="I76"/>
  <c r="K76"/>
  <c r="P75"/>
  <c r="Q75"/>
  <c r="M75"/>
  <c r="N75"/>
  <c r="H75"/>
  <c r="I75"/>
  <c r="K75"/>
  <c r="Q74"/>
  <c r="N74"/>
  <c r="I74"/>
  <c r="K74"/>
  <c r="P73"/>
  <c r="Q73"/>
  <c r="M73"/>
  <c r="N73"/>
  <c r="H73"/>
  <c r="I73"/>
  <c r="K73"/>
  <c r="Q72"/>
  <c r="N72"/>
  <c r="I72"/>
  <c r="K72"/>
  <c r="P71"/>
  <c r="Q71"/>
  <c r="M71"/>
  <c r="N71"/>
  <c r="H71"/>
  <c r="I71"/>
  <c r="K71"/>
  <c r="Q70"/>
  <c r="N70"/>
  <c r="I70"/>
  <c r="K70"/>
  <c r="K69"/>
  <c r="P68"/>
  <c r="Q68"/>
  <c r="M68"/>
  <c r="N68"/>
  <c r="H68"/>
  <c r="I68"/>
  <c r="K68"/>
  <c r="P66"/>
  <c r="Q66"/>
  <c r="M66"/>
  <c r="N66"/>
  <c r="H66"/>
  <c r="I66"/>
  <c r="K66"/>
  <c r="Q63"/>
  <c r="N63"/>
  <c r="I63"/>
  <c r="K63"/>
  <c r="Q62"/>
  <c r="N62"/>
  <c r="I62"/>
  <c r="K62"/>
  <c r="P61"/>
  <c r="Q61"/>
  <c r="M61"/>
  <c r="N61"/>
  <c r="H61"/>
  <c r="I61"/>
  <c r="K61"/>
  <c r="P60"/>
  <c r="Q60"/>
  <c r="M60"/>
  <c r="N60"/>
  <c r="H60"/>
  <c r="I60"/>
  <c r="K60"/>
  <c r="P58"/>
  <c r="Q58"/>
  <c r="M58"/>
  <c r="N58"/>
  <c r="H58"/>
  <c r="I58"/>
  <c r="K58"/>
  <c r="P57"/>
  <c r="Q57"/>
  <c r="M57"/>
  <c r="N57"/>
  <c r="H57"/>
  <c r="I57"/>
  <c r="K57"/>
  <c r="P56"/>
  <c r="Q56"/>
  <c r="M56"/>
  <c r="N56"/>
  <c r="H56"/>
  <c r="I56"/>
  <c r="K56"/>
  <c r="Q55"/>
  <c r="N55"/>
  <c r="K55"/>
  <c r="P54"/>
  <c r="Q54"/>
  <c r="M54"/>
  <c r="N54"/>
  <c r="H54"/>
  <c r="I54"/>
  <c r="K54"/>
  <c r="Q53"/>
  <c r="N53"/>
  <c r="I53"/>
  <c r="K53"/>
  <c r="P52"/>
  <c r="Q52"/>
  <c r="M52"/>
  <c r="N52"/>
  <c r="H52"/>
  <c r="I52"/>
  <c r="K52"/>
  <c r="P51"/>
  <c r="Q51"/>
  <c r="M51"/>
  <c r="N51"/>
  <c r="H51"/>
  <c r="I51"/>
  <c r="K51"/>
  <c r="Q49"/>
  <c r="N49"/>
  <c r="I49"/>
  <c r="K49"/>
  <c r="P48"/>
  <c r="Q48"/>
  <c r="M48"/>
  <c r="N48"/>
  <c r="H48"/>
  <c r="I48"/>
  <c r="K48"/>
  <c r="P47"/>
  <c r="Q47"/>
  <c r="M47"/>
  <c r="N47"/>
  <c r="H47"/>
  <c r="I47"/>
  <c r="K47"/>
  <c r="P45"/>
  <c r="Q45"/>
  <c r="M45"/>
  <c r="N45"/>
  <c r="H45"/>
  <c r="I45"/>
  <c r="K45"/>
  <c r="P43"/>
  <c r="Q43"/>
  <c r="M43"/>
  <c r="N43"/>
  <c r="H43"/>
  <c r="I43"/>
  <c r="K43"/>
  <c r="P42"/>
  <c r="P41"/>
  <c r="Q41"/>
  <c r="M41"/>
  <c r="N41"/>
  <c r="H41"/>
  <c r="I41"/>
  <c r="K41"/>
  <c r="P40"/>
  <c r="Q40"/>
  <c r="M40"/>
  <c r="N40"/>
  <c r="H40"/>
  <c r="I40"/>
  <c r="K40"/>
  <c r="K38"/>
  <c r="Q37"/>
  <c r="N37"/>
  <c r="I37"/>
  <c r="K37"/>
  <c r="Q36"/>
  <c r="N36"/>
  <c r="I36"/>
  <c r="K36"/>
  <c r="P35"/>
  <c r="Q35"/>
  <c r="M35"/>
  <c r="N35"/>
  <c r="H35"/>
  <c r="I35"/>
  <c r="K35"/>
  <c r="P34"/>
  <c r="Q34"/>
  <c r="M34"/>
  <c r="N34"/>
  <c r="H34"/>
  <c r="I34"/>
  <c r="K34"/>
  <c r="Q32"/>
  <c r="N32"/>
  <c r="I32"/>
  <c r="K32"/>
  <c r="P31"/>
  <c r="Q31"/>
  <c r="M31"/>
  <c r="N31"/>
  <c r="H31"/>
  <c r="I31"/>
  <c r="K31"/>
  <c r="Q29"/>
  <c r="N29"/>
  <c r="I29"/>
  <c r="K29"/>
  <c r="P28"/>
  <c r="Q28"/>
  <c r="M28"/>
  <c r="N28"/>
  <c r="H28"/>
  <c r="I28"/>
  <c r="K28"/>
  <c r="K26"/>
  <c r="P25"/>
  <c r="Q25"/>
  <c r="M25"/>
  <c r="N25"/>
  <c r="H25"/>
  <c r="I25"/>
  <c r="K25"/>
  <c r="Q23"/>
  <c r="N23"/>
  <c r="I23"/>
  <c r="K23"/>
  <c r="K22"/>
  <c r="P21"/>
  <c r="Q21"/>
  <c r="M21"/>
  <c r="N21"/>
  <c r="H21"/>
  <c r="I21"/>
  <c r="K21"/>
  <c r="K19"/>
  <c r="P18"/>
  <c r="Q18"/>
  <c r="M18"/>
  <c r="N18"/>
  <c r="H18"/>
  <c r="I18"/>
  <c r="K18"/>
  <c r="H17"/>
  <c r="I17"/>
  <c r="Q16"/>
  <c r="N16"/>
  <c r="I16"/>
  <c r="K16"/>
  <c r="P15"/>
  <c r="Q15"/>
  <c r="M15"/>
  <c r="N15"/>
  <c r="H15"/>
  <c r="I15"/>
  <c r="K15"/>
  <c r="Q14"/>
  <c r="N14"/>
  <c r="I14"/>
  <c r="K14"/>
  <c r="P13"/>
  <c r="Q13"/>
  <c r="M13"/>
  <c r="N13"/>
  <c r="H13"/>
  <c r="I13"/>
  <c r="K13"/>
  <c r="K12"/>
  <c r="K11"/>
  <c r="P10"/>
  <c r="Q10"/>
  <c r="M10"/>
  <c r="N10"/>
  <c r="H10"/>
  <c r="I10"/>
  <c r="K10"/>
  <c r="Q9"/>
  <c r="N9"/>
  <c r="I9"/>
  <c r="K9"/>
  <c r="P8"/>
  <c r="Q8"/>
  <c r="M8"/>
  <c r="N8"/>
  <c r="H8"/>
  <c r="I8"/>
  <c r="K8"/>
  <c r="Q7"/>
  <c r="N7"/>
  <c r="I7"/>
  <c r="K7"/>
  <c r="P6"/>
  <c r="Q6"/>
  <c r="M6"/>
  <c r="N6"/>
  <c r="H6"/>
  <c r="I6"/>
  <c r="K6"/>
  <c r="P5"/>
  <c r="Q5"/>
  <c r="M5"/>
  <c r="N5"/>
  <c r="H5"/>
  <c r="I5"/>
  <c r="K5"/>
  <c r="P4"/>
  <c r="Q4"/>
  <c r="M4"/>
  <c r="N4"/>
  <c r="H4"/>
  <c r="I4"/>
  <c r="K4"/>
  <c r="P3"/>
  <c r="Q3"/>
  <c r="M3"/>
  <c r="N3"/>
  <c r="H3"/>
  <c r="I3"/>
  <c r="K3"/>
  <c r="E103" i="4"/>
  <c r="E100"/>
  <c r="E45"/>
  <c r="E25"/>
  <c r="E97"/>
  <c r="E36"/>
  <c r="E14"/>
  <c r="E94"/>
  <c r="E93"/>
  <c r="E89"/>
  <c r="E86"/>
  <c r="E83"/>
  <c r="E80"/>
  <c r="E79"/>
  <c r="E75"/>
  <c r="E72"/>
  <c r="E69"/>
  <c r="E68"/>
  <c r="E64"/>
  <c r="E61"/>
  <c r="E58"/>
  <c r="E57"/>
  <c r="E48"/>
  <c r="F45"/>
  <c r="E37"/>
  <c r="F36"/>
  <c r="E28"/>
  <c r="F25"/>
  <c r="E17"/>
  <c r="F14"/>
  <c r="E4"/>
  <c r="G43" i="3"/>
  <c r="G37"/>
  <c r="G19"/>
  <c r="G13"/>
  <c r="E33" i="2"/>
  <c r="E26"/>
  <c r="E18"/>
  <c r="E15"/>
  <c r="E11"/>
  <c r="E8"/>
  <c r="E4"/>
</calcChain>
</file>

<file path=xl/comments1.xml><?xml version="1.0" encoding="utf-8"?>
<comments xmlns="http://schemas.openxmlformats.org/spreadsheetml/2006/main">
  <authors>
    <author/>
  </authors>
  <commentList>
    <comment ref="I8" authorId="0">
      <text>
        <r>
          <rPr>
            <sz val="11"/>
            <color rgb="FF000000"/>
            <rFont val="Calibri"/>
            <family val="2"/>
            <charset val="1"/>
          </rPr>
          <t>importanza per la politica
a cura di Sindaco/Giunta</t>
        </r>
      </text>
    </comment>
    <comment ref="J8" authorId="0">
      <text>
        <r>
          <rPr>
            <sz val="11"/>
            <color rgb="FF000000"/>
            <rFont val="Calibri"/>
            <family val="2"/>
            <charset val="1"/>
          </rPr>
          <t>interfunzionalità/grado di realizzabilità
a cura del Dirigente o della P.O. responsabile</t>
        </r>
      </text>
    </comment>
    <comment ref="K8" authorId="0">
      <text>
        <r>
          <rPr>
            <sz val="11"/>
            <color rgb="FF000000"/>
            <rFont val="Calibri"/>
            <family val="2"/>
            <charset val="1"/>
          </rPr>
          <t>miglioramento per gli stakeholder 
a cura dell'OIV</t>
        </r>
      </text>
    </comment>
    <comment ref="L8" authorId="0">
      <text>
        <r>
          <rPr>
            <sz val="11"/>
            <color rgb="FF000000"/>
            <rFont val="Calibri"/>
            <family val="2"/>
            <charset val="1"/>
          </rPr>
          <t>efficienza economica
a cura dell'OIV</t>
        </r>
      </text>
    </comment>
    <comment ref="M8" authorId="0">
      <text>
        <r>
          <rPr>
            <sz val="11"/>
            <color rgb="FF000000"/>
            <rFont val="Calibri"/>
            <family val="2"/>
            <charset val="1"/>
          </rPr>
          <t>INDICA IL VALORE DEL PESO DELL'OBIETTIVO PER LA VALUTAZIONE DEL DIRIGENTE E DELLA P.O.</t>
        </r>
      </text>
    </comment>
    <comment ref="N8" authorId="0">
      <text>
        <r>
          <rPr>
            <sz val="11"/>
            <color rgb="FF000000"/>
            <rFont val="Calibri"/>
            <family val="2"/>
            <charset val="1"/>
          </rPr>
          <t>Indica la % del peso obiettivo sul peso complessivo degli obiettivi.</t>
        </r>
      </text>
    </comment>
    <comment ref="O8" authorId="0">
      <text>
        <r>
          <rPr>
            <sz val="11"/>
            <color rgb="FF000000"/>
            <rFont val="Calibri"/>
            <family val="2"/>
            <charset val="1"/>
          </rPr>
          <t>Fattore di ponderazione costituito dalla somma del tempo lavoro dedicato da ciascuna unità operativa ( eccetto le PO) all’obiettivo.Si tenga presente che 100 ore corrispondono a 1</t>
        </r>
      </text>
    </comment>
    <comment ref="P8" authorId="0">
      <text>
        <r>
          <rPr>
            <sz val="11"/>
            <color rgb="FF000000"/>
            <rFont val="Calibri"/>
            <family val="2"/>
            <charset val="1"/>
          </rPr>
          <t>INDICA IL VALORE DEL PESO DELL'OBIETTIVO IN PUNTI PER LA RIPARTIZIONE DEL BUDGET</t>
        </r>
      </text>
    </comment>
    <comment ref="Q8" authorId="0">
      <text>
        <r>
          <rPr>
            <sz val="11"/>
            <color rgb="FF000000"/>
            <rFont val="Calibri"/>
            <family val="2"/>
            <charset val="1"/>
          </rPr>
          <t>INDICA IL VALORE ECONOMICO DELL'OBIETTIVO.
E' UNA PARTE DEL BUDGET SUDDIVISO IN BASE AL PESO PUNTO</t>
        </r>
      </text>
    </comment>
    <comment ref="T8" authorId="0">
      <text>
        <r>
          <rPr>
            <sz val="11"/>
            <color rgb="FF000000"/>
            <rFont val="Calibri"/>
            <family val="2"/>
            <charset val="1"/>
          </rPr>
          <t>INDICARE LA PERCENTUALE DI RAGGIUNGIMENTO DELL'OBIETTIVO DAL PUNTO DI VISTA QUALITATIVO.
INSERIRE I VALORI  0-25-50-75-100</t>
        </r>
      </text>
    </comment>
    <comment ref="V8" authorId="0">
      <text>
        <r>
          <rPr>
            <sz val="11"/>
            <color rgb="FF000000"/>
            <rFont val="Calibri"/>
            <family val="2"/>
            <charset val="1"/>
          </rPr>
          <t>INDICARE LA PERCENTUALE DI RAGGIUNGIMENTO DELL'OBIETTIVO DAL PUNTO DI VISTA QUALITATIVO.
INSERIRE I VALORI  0-25-50-75-100</t>
        </r>
      </text>
    </comment>
  </commentList>
</comments>
</file>

<file path=xl/sharedStrings.xml><?xml version="1.0" encoding="utf-8"?>
<sst xmlns="http://schemas.openxmlformats.org/spreadsheetml/2006/main" count="666" uniqueCount="379">
  <si>
    <t>N.</t>
  </si>
  <si>
    <t>MISSIONE</t>
  </si>
  <si>
    <t>Programma</t>
  </si>
  <si>
    <t>Descrizione PROGRAMMI/PROCESSI</t>
  </si>
  <si>
    <t>AREA ORGANIZZATIVA</t>
  </si>
  <si>
    <t>SERVIZI ISTITUZIONALI, GENERALI E DI GESTIONE</t>
  </si>
  <si>
    <t>Organi istituzionali</t>
  </si>
  <si>
    <t>Servizi Generali e Finanziari</t>
  </si>
  <si>
    <t>Segreteria  Generale</t>
  </si>
  <si>
    <t>Gestione economica, finanziaria, programmazione e provveditorato</t>
  </si>
  <si>
    <t>Gestione delle entrate tributarie e servizi fiscali</t>
  </si>
  <si>
    <t>Gestione dei beni demaniali e patrimoniali</t>
  </si>
  <si>
    <t>Ufficio tecnico</t>
  </si>
  <si>
    <t>Elezioni e consultazioni popolari - Anagrafe e stato civile</t>
  </si>
  <si>
    <t>Statistica e sistemi informativi</t>
  </si>
  <si>
    <t>Risorse umane</t>
  </si>
  <si>
    <t>Altri servizi generali</t>
  </si>
  <si>
    <t>ORDINE PUBBLICO E SICUREZZA</t>
  </si>
  <si>
    <t>Polizia locale e amministrativa</t>
  </si>
  <si>
    <t>Sistema integrato di sicurezza urbana</t>
  </si>
  <si>
    <t>ISTRUZIONE E DIRITTO ALLO STUDIO</t>
  </si>
  <si>
    <t>Istruzione prescolastica</t>
  </si>
  <si>
    <t>Altri ordini di istruzione non universitaria</t>
  </si>
  <si>
    <t>Istruzione universitaria</t>
  </si>
  <si>
    <t>Servizi ausiliari all’istruzione</t>
  </si>
  <si>
    <t>TUTELA E VALORIZZAZIONE DEI BENI E DELLE ATTIVITÀ CULTURALI</t>
  </si>
  <si>
    <t>Valorizzazione dei beni di interesse storico</t>
  </si>
  <si>
    <t>Attività culturali e interventi diversi nel settore culturale</t>
  </si>
  <si>
    <t>POLITICHE GIOVANILI, SPORT E TEMPO LIBERO</t>
  </si>
  <si>
    <t>Sport e tempo libero</t>
  </si>
  <si>
    <t>Giovani</t>
  </si>
  <si>
    <t>ASSETTO DEL TERRITORIO ED EDILIZIA ABITATIVA</t>
  </si>
  <si>
    <t>Urbanistica e assetto del territorio</t>
  </si>
  <si>
    <t>Edilizia residenziale pubblica e locale e piani di edilizia economico-popolare</t>
  </si>
  <si>
    <t>SVILUPPO SOSTENIBILE E TUTELA DEL TERRITORIO E DELL'AMBIENTE</t>
  </si>
  <si>
    <t>Difesa del suolo</t>
  </si>
  <si>
    <t>Tutela, valorizzazione e recupero ambientale</t>
  </si>
  <si>
    <t>Rifiuti</t>
  </si>
  <si>
    <t>Servizio idrico integrato</t>
  </si>
  <si>
    <t>Sviluppo sostenibile territorio montano piccoli Comuni</t>
  </si>
  <si>
    <t>Qualità dell'aria e riduzione dell'inquinamento</t>
  </si>
  <si>
    <t>TRASPORTI E DIRITTO ALLA MOBILITÀ</t>
  </si>
  <si>
    <t>Trasporto pubblico locale</t>
  </si>
  <si>
    <t>Viabilità e infrastrutture stradali</t>
  </si>
  <si>
    <t>SOCCORSO CIVILE</t>
  </si>
  <si>
    <t>Sistema di protezione civile</t>
  </si>
  <si>
    <t>Interventi a seguito di calamità naturali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</si>
  <si>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</si>
  <si>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</si>
  <si>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</si>
  <si>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</si>
  <si>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</si>
  <si>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il diritto alla casa</t>
  </si>
  <si>
    <t>Programmazione e governo della rete dei servizi sociosanitari e sociali</t>
  </si>
  <si>
    <t>Cooperazione e associazionismo</t>
  </si>
  <si>
    <t>Servizio necroscopico e cimiteriale</t>
  </si>
  <si>
    <t>TUTELA DELLA SALUTE</t>
  </si>
  <si>
    <t>Ulteriori spese in materia sanitaria</t>
  </si>
  <si>
    <t>SVILUPPO ECONOMICO E COMPETITIVITÀ</t>
  </si>
  <si>
    <t>Commercio - reti distributive - tutela dei consumatori</t>
  </si>
  <si>
    <t>Reti e altri servizi di pubblica utilità</t>
  </si>
  <si>
    <t>POLITICHE PER IL LAVORO E LA FORMAZIONE PROFESSIONALE</t>
  </si>
  <si>
    <t>Servizi per lo sviluppo del mercato del lavoro</t>
  </si>
  <si>
    <t>AGRICOLTURA, POLITICHE AGROALIMENTARI E PESCA</t>
  </si>
  <si>
    <t>Sviluppo del settore agricolo e del sistema agroalimentare</t>
  </si>
  <si>
    <t>RELAZIONI INTERNAZIONALI</t>
  </si>
  <si>
    <t>Relazioni internazionali e Cooperazione allo sviluppo</t>
  </si>
  <si>
    <t>FONDI E ACCANTONAMENTI</t>
  </si>
  <si>
    <t>Fondo di riserva</t>
  </si>
  <si>
    <t>Fondo crediti di dubbia esigibilità</t>
  </si>
  <si>
    <t>Altri fondi</t>
  </si>
  <si>
    <t>DEBITO PUBBLICO</t>
  </si>
  <si>
    <t>Quota interessi ammortamento mutui e prestiti obbligazionari</t>
  </si>
  <si>
    <t>Quota capitale ammortamento mutui e prestiti obbligazionari</t>
  </si>
  <si>
    <t>ANNO</t>
  </si>
  <si>
    <t>STRUTTURA - ORGANIZZAZIONE</t>
  </si>
  <si>
    <t>Personale in servizio</t>
  </si>
  <si>
    <t>Descrizione</t>
  </si>
  <si>
    <t>Dirigenti (Segretario comunale)</t>
  </si>
  <si>
    <t>1 a scavalco</t>
  </si>
  <si>
    <t>Posizioni Organizzative</t>
  </si>
  <si>
    <t>Dipendenti</t>
  </si>
  <si>
    <t>Totale Personale in servizio</t>
  </si>
  <si>
    <t>Età media del personale</t>
  </si>
  <si>
    <t>Totale Età Media</t>
  </si>
  <si>
    <t>Indici di assenza</t>
  </si>
  <si>
    <t>Malattia + Ferie + Altro</t>
  </si>
  <si>
    <t>Malattia + Altro</t>
  </si>
  <si>
    <t>Indici per la spesa del Personale</t>
  </si>
  <si>
    <t>Spesa complessiva per il personale</t>
  </si>
  <si>
    <t>Spesa per la formazione (stanziato)</t>
  </si>
  <si>
    <t>Spesa per la formazione (impegnato)</t>
  </si>
  <si>
    <t>SPESA PER IL PERSONALE</t>
  </si>
  <si>
    <t>1. Spesa personale su spesa corrente</t>
  </si>
  <si>
    <t>Spesa complessiva personale</t>
  </si>
  <si>
    <t>Spese Correnti</t>
  </si>
  <si>
    <t>2. Spesa media del personale</t>
  </si>
  <si>
    <t>Totale personale in servizio</t>
  </si>
  <si>
    <t>3. Spesa personale pro-capite</t>
  </si>
  <si>
    <t>Popolazione</t>
  </si>
  <si>
    <t>4. Rapporto dipendenti su popolazione</t>
  </si>
  <si>
    <t>5. Rapporto dirigenti su dipendenti</t>
  </si>
  <si>
    <t>Numero dirigenti</t>
  </si>
  <si>
    <t>6. Rapporto P.O. su dipendenti</t>
  </si>
  <si>
    <t>Numero Posizioni Organizzative</t>
  </si>
  <si>
    <t>7. Capacità di spesa su formazione</t>
  </si>
  <si>
    <t>Spesa per formazione impegnata</t>
  </si>
  <si>
    <t>Spesa per formazione stanziata</t>
  </si>
  <si>
    <t>8. Spesa media formazione</t>
  </si>
  <si>
    <t>Spesa per formazione</t>
  </si>
  <si>
    <t>9. Spesa formazione su spesa personale</t>
  </si>
  <si>
    <t>CARATTERISTICHE DELL'ENTE</t>
  </si>
  <si>
    <t>Popolazione residente al 31/12</t>
  </si>
  <si>
    <t>di cui popolazione straniera</t>
  </si>
  <si>
    <t>nati nell'anno</t>
  </si>
  <si>
    <t>deceduti nell'anno</t>
  </si>
  <si>
    <t>immigrati</t>
  </si>
  <si>
    <t>emigrati</t>
  </si>
  <si>
    <t>Popolazione per fasce d'età ISTAT</t>
  </si>
  <si>
    <t>Popolazione in età prescolare</t>
  </si>
  <si>
    <t>0-6 anni</t>
  </si>
  <si>
    <t>Popolazione in età scuola dell'obbligo</t>
  </si>
  <si>
    <t>7-14 anni</t>
  </si>
  <si>
    <t>Popolazione in forza lavoro</t>
  </si>
  <si>
    <t>15-29 anni</t>
  </si>
  <si>
    <t>Popolazione in età adulta</t>
  </si>
  <si>
    <t>30-65 anni</t>
  </si>
  <si>
    <t>Popolazione in età senile</t>
  </si>
  <si>
    <t>oltre 65 anni</t>
  </si>
  <si>
    <t>Popolazione per fasce d'età Stakeholders</t>
  </si>
  <si>
    <t>Prima infanzia</t>
  </si>
  <si>
    <t>0-3 anni</t>
  </si>
  <si>
    <t>Utenza scolastica</t>
  </si>
  <si>
    <t>4-13 anni</t>
  </si>
  <si>
    <t>Minori</t>
  </si>
  <si>
    <t>0-18 anni</t>
  </si>
  <si>
    <t>15-25 anni</t>
  </si>
  <si>
    <t>Popolazione massima insediabile (da strumento urbanistico vigente)</t>
  </si>
  <si>
    <t>Territorio</t>
  </si>
  <si>
    <t>Superficie in Kmq</t>
  </si>
  <si>
    <t>Frazioni</t>
  </si>
  <si>
    <t>Risorse idriche</t>
  </si>
  <si>
    <t>Laghi</t>
  </si>
  <si>
    <t>Fiumi</t>
  </si>
  <si>
    <t>Viabilità</t>
  </si>
  <si>
    <t>Strade</t>
  </si>
  <si>
    <t>Statali</t>
  </si>
  <si>
    <t>Km</t>
  </si>
  <si>
    <t>Provinciali</t>
  </si>
  <si>
    <t>Comunali</t>
  </si>
  <si>
    <t>Vicinali</t>
  </si>
  <si>
    <t>Autostrade</t>
  </si>
  <si>
    <t>Tot. Km strade</t>
  </si>
  <si>
    <t>STRUTTURA - DATI ECONOMICO PATRIMONIALI</t>
  </si>
  <si>
    <t>Gestione delle Entrate</t>
  </si>
  <si>
    <t>Titoli</t>
  </si>
  <si>
    <t>Accertato</t>
  </si>
  <si>
    <t>Incassato</t>
  </si>
  <si>
    <t>Avanzo applicato</t>
  </si>
  <si>
    <t>FONDO PLURIENNALE VINCOLATO</t>
  </si>
  <si>
    <t>1 - Entrate di natura tributaria, contributiva e perequativa</t>
  </si>
  <si>
    <t>2 - Trasferimenti correnti</t>
  </si>
  <si>
    <t>3 - Extratributarie</t>
  </si>
  <si>
    <t>4 - Entrate in conto capitale</t>
  </si>
  <si>
    <t>6 - Accensione di prestiti</t>
  </si>
  <si>
    <t>9 - Entrate per servizi conto terzi e partite di giro</t>
  </si>
  <si>
    <t>Totale  entrate</t>
  </si>
  <si>
    <t>Gestione delle Spese</t>
  </si>
  <si>
    <t>Impegnato</t>
  </si>
  <si>
    <t>Pagato</t>
  </si>
  <si>
    <t>1 - Spesa corrente</t>
  </si>
  <si>
    <t>2 - Spese c/capitale</t>
  </si>
  <si>
    <t>3 - Spese per incemento attività finanziarie (dal 2016)</t>
  </si>
  <si>
    <t>4 - Rimborso di prestiti</t>
  </si>
  <si>
    <t>5 - Chiusura anticipazioni (dal 2016)</t>
  </si>
  <si>
    <t>7 - Spese per servizi conto terzi e partite di giro</t>
  </si>
  <si>
    <t>Totale  spesa</t>
  </si>
  <si>
    <t>Gestione residui</t>
  </si>
  <si>
    <t>Titolo</t>
  </si>
  <si>
    <t>ENTRATE</t>
  </si>
  <si>
    <t>residui attivi</t>
  </si>
  <si>
    <t>riscossione</t>
  </si>
  <si>
    <t>Entrate di natura tributaria, contributiva e perequativa</t>
  </si>
  <si>
    <t>Trasferimenti correnti</t>
  </si>
  <si>
    <t>Extratributarie</t>
  </si>
  <si>
    <t>Entrate in conto capitale</t>
  </si>
  <si>
    <t>Accensioni di prestiti</t>
  </si>
  <si>
    <t>Servizi conto terzi</t>
  </si>
  <si>
    <t>Totale  residui su entrate</t>
  </si>
  <si>
    <t>SPESE</t>
  </si>
  <si>
    <t>residui passivi</t>
  </si>
  <si>
    <t>pagamenti</t>
  </si>
  <si>
    <t>Spesa corrente</t>
  </si>
  <si>
    <t>Spese c/capitale</t>
  </si>
  <si>
    <t>Spese per incemento attività finanziarie (D.Lgs. 118/2011)</t>
  </si>
  <si>
    <t>Rimborso di prestiti</t>
  </si>
  <si>
    <t>Chiusura anticipazioni (D.Lgs. 118/2011)</t>
  </si>
  <si>
    <t>Totale  residui su spese</t>
  </si>
  <si>
    <t>Indici per analisi finanziaria</t>
  </si>
  <si>
    <t>Trasferimenti dallo Stato 
(Entrata Tit. 2, Tipologia 1, Categoria 101)</t>
  </si>
  <si>
    <t>Interessi passivi 
(Spesa Tit. 1, Macroaggregato 107)</t>
  </si>
  <si>
    <t>Spesa del personale 
(Spesa Tit. 1, Macroaggregato 101)</t>
  </si>
  <si>
    <t>Quota capitale mutui 
(Spesa Tit. 4, Macroaggregato 403)</t>
  </si>
  <si>
    <t>Anticipazioni di cassa</t>
  </si>
  <si>
    <t>Grado di autonomia finanziaria</t>
  </si>
  <si>
    <t>1. Autonomia finanziaria</t>
  </si>
  <si>
    <t>Entrate tributarie+ extratributarie</t>
  </si>
  <si>
    <t>Entrate correnti</t>
  </si>
  <si>
    <t>2.Autonomia impositiva</t>
  </si>
  <si>
    <t>Entrate tributarie</t>
  </si>
  <si>
    <t>3.Dipendenza erariale</t>
  </si>
  <si>
    <t>Trasferimenti correnti statali</t>
  </si>
  <si>
    <t>Grado di rigidità del Bilancio</t>
  </si>
  <si>
    <t>Indicatori</t>
  </si>
  <si>
    <t>1. Rigidità strutturale</t>
  </si>
  <si>
    <t>Spesa personale+rimborso mutui(cap+int)</t>
  </si>
  <si>
    <t>2. Rigidità per costo personale</t>
  </si>
  <si>
    <t>3. Rigidità per indebitamento</t>
  </si>
  <si>
    <t>Rimborso mutui (cap+int)</t>
  </si>
  <si>
    <t>Pressione fiscale ed erariale pro-capite</t>
  </si>
  <si>
    <t>1. Pressione entrate proprie pro-capite</t>
  </si>
  <si>
    <t>Numero abitanti</t>
  </si>
  <si>
    <t>2. Pressione tributaria pro-capite</t>
  </si>
  <si>
    <t>3. Indebitamento locale pro-capite</t>
  </si>
  <si>
    <t>Rimborso mutui(cap+int)</t>
  </si>
  <si>
    <t>4. Trasferimenti erariali pro-capite</t>
  </si>
  <si>
    <t>Capacità gestionale</t>
  </si>
  <si>
    <t>1. Incidenza residui attivi</t>
  </si>
  <si>
    <t>Residui attivi</t>
  </si>
  <si>
    <t>Totale accertamenti</t>
  </si>
  <si>
    <t>2. Incidenza residui passivi</t>
  </si>
  <si>
    <t>Residui passivi</t>
  </si>
  <si>
    <t>Totale impegni</t>
  </si>
  <si>
    <t>3. Velocità di riscossione entrate proprie</t>
  </si>
  <si>
    <t>Riscossioni titoli 1 + 3</t>
  </si>
  <si>
    <t>Accertamenti titoli 1 + 3</t>
  </si>
  <si>
    <t>4. Velocità di pagamenti spese correnti</t>
  </si>
  <si>
    <t>Pagamenti titolo 1</t>
  </si>
  <si>
    <t>Impegni titolo 1</t>
  </si>
  <si>
    <t>n. abitanti 2016:</t>
  </si>
  <si>
    <t>n. abitanti 2017:</t>
  </si>
  <si>
    <t>n. abitanti 2018:</t>
  </si>
  <si>
    <t>Missione</t>
  </si>
  <si>
    <t>Descrizione programma</t>
  </si>
  <si>
    <t>Formula</t>
  </si>
  <si>
    <t>NUMERATORE</t>
  </si>
  <si>
    <t>DENOMINATORE</t>
  </si>
  <si>
    <t>VALORE ATTESO ANNO CORRENTE</t>
  </si>
  <si>
    <t>VALORE RAGGIUNTO ANNO CORRENTE</t>
  </si>
  <si>
    <t>SCOSTAMENTO %</t>
  </si>
  <si>
    <t>Spesa per abitante</t>
  </si>
  <si>
    <t>Spesa programma/abitanti al 31/12</t>
  </si>
  <si>
    <t>Capacità di riscossione</t>
  </si>
  <si>
    <t>Riscosso/accertato entrate proprie</t>
  </si>
  <si>
    <t>% copertura costi di gestione del patrimonio comunale</t>
  </si>
  <si>
    <t>Proventi totali derivanti dall'utilizzo del patrimonio/Spesa programma</t>
  </si>
  <si>
    <t>Oneri urbanizzazione accertati</t>
  </si>
  <si>
    <t>n. pratiche gestite</t>
  </si>
  <si>
    <t>(DIA, SCIA, CIL, permessi di costruire)</t>
  </si>
  <si>
    <t>Spesa media per atto</t>
  </si>
  <si>
    <t>Spesa del Programma/ somma di C.I., variazioni anagrafiche, …</t>
  </si>
  <si>
    <t>Spesa media per postazione</t>
  </si>
  <si>
    <t>Spesa del Programma/ n. postazioni hardware</t>
  </si>
  <si>
    <t>Spesa complessiva del contenzioso</t>
  </si>
  <si>
    <t>Importo capitoli contenziosi</t>
  </si>
  <si>
    <t>n. sanzioni</t>
  </si>
  <si>
    <t>n. sanzioni emesse</t>
  </si>
  <si>
    <t>Presidio del territorio</t>
  </si>
  <si>
    <t>n. ore servizio esterno/ore complessive di servizio anno</t>
  </si>
  <si>
    <t>Gradimento del servizio</t>
  </si>
  <si>
    <t>n. indagini di p.g.</t>
  </si>
  <si>
    <t>n. indagini di polizia giudiziaria</t>
  </si>
  <si>
    <t>Spesa media per utente</t>
  </si>
  <si>
    <t>Spesa del programma/utenti</t>
  </si>
  <si>
    <t>Spesa media per alunno</t>
  </si>
  <si>
    <t>Spesa del programma/n. totale alunni (primaria + secondaria)</t>
  </si>
  <si>
    <t>Spesa media per pasto</t>
  </si>
  <si>
    <t>Spesa della refezione/n. pasti erogati</t>
  </si>
  <si>
    <t>Spesa media per alunno trasportato</t>
  </si>
  <si>
    <t>Spesa trasporto scolastico/n. alunni iscritti al servizio</t>
  </si>
  <si>
    <t>Spesa per alloggio</t>
  </si>
  <si>
    <t>Spesa del programma/n.alloggi ERP</t>
  </si>
  <si>
    <t>Spesa media mq verde pubblico</t>
  </si>
  <si>
    <t>Importo spesa per verde pubblico/mq verde</t>
  </si>
  <si>
    <t>% raccolta differenziata</t>
  </si>
  <si>
    <t>Q.li raccolta differenziata/quintali totali raccolta rifiuti</t>
  </si>
  <si>
    <t>Spesa media per gestione strade a KM</t>
  </si>
  <si>
    <t>Spesa per gestione strade/Km strade (escluse strade bianche)</t>
  </si>
  <si>
    <t>Spesa media a punto luce</t>
  </si>
  <si>
    <t>Spesa per illuminazione/n. punti di luce totali</t>
  </si>
  <si>
    <t>Spesa del nido n. iscritti nido</t>
  </si>
  <si>
    <t>Spesa media per minore</t>
  </si>
  <si>
    <t>Spesa per interventi minori/n. minori in carico</t>
  </si>
  <si>
    <t>Spesa media per disabile</t>
  </si>
  <si>
    <t>Spesa per interventi disabili/n. disabili in carico</t>
  </si>
  <si>
    <t>Spesa media per anziani</t>
  </si>
  <si>
    <t>Spesa per interventi anziani/n. anziani in carico</t>
  </si>
  <si>
    <t>Spesa del programma/n. utenti</t>
  </si>
  <si>
    <t>Valore medio contributo</t>
  </si>
  <si>
    <t>Spesa del programma/n.contributi</t>
  </si>
  <si>
    <t>Tasso di copertura</t>
  </si>
  <si>
    <t>Proventi totali cimitero/spesa del programma</t>
  </si>
  <si>
    <t>Utile d'esercizio della farmacia</t>
  </si>
  <si>
    <t>Utile d'esercizio</t>
  </si>
  <si>
    <t>Sostegno all'occupazione</t>
  </si>
  <si>
    <t>1,2,3</t>
  </si>
  <si>
    <t>Fondo di riserva, FCDE, altri fondi</t>
  </si>
  <si>
    <t>servizi conto terzi</t>
  </si>
  <si>
    <t>TOTALE SPESA</t>
  </si>
  <si>
    <t>Budget</t>
  </si>
  <si>
    <t>Valore Punto</t>
  </si>
  <si>
    <t>Raggiungimento Obiettivi</t>
  </si>
  <si>
    <t>Raggiungimento Qualitativo</t>
  </si>
  <si>
    <t>Raggiungimento Temporale</t>
  </si>
  <si>
    <t>Campi a cura del responsabile</t>
  </si>
  <si>
    <t>Campi a cura dell'OIV</t>
  </si>
  <si>
    <t>DIRIGENTE</t>
  </si>
  <si>
    <t>RESPONSABILE</t>
  </si>
  <si>
    <t>MISSIONE E PROGRAMMA</t>
  </si>
  <si>
    <t>TITOLO OBIETTIVO OPERATIVO DA DUP</t>
  </si>
  <si>
    <t>N. OBIETTIVO GESTIONALE</t>
  </si>
  <si>
    <t>DESCRIZIONE OBIETTIVO GESTIONALE</t>
  </si>
  <si>
    <t>RISULTATO ATTESO E TEMPI DI REALIZZAZIONE</t>
  </si>
  <si>
    <t>DIPENDENTI COINVOLTI</t>
  </si>
  <si>
    <t>IMPORTANZA</t>
  </si>
  <si>
    <t>COMPLESSITA'</t>
  </si>
  <si>
    <t>IMPATTO INTERNO  
     O ESTERNO</t>
  </si>
  <si>
    <t>ECONOMICITA'</t>
  </si>
  <si>
    <t>PESO DELL'OBIETTIVO</t>
  </si>
  <si>
    <t>INDICE DI COMPLESSITA'</t>
  </si>
  <si>
    <t>UNITA' 
OPERATIVE 
COINVOLTE</t>
  </si>
  <si>
    <t>PESO PUNTO</t>
  </si>
  <si>
    <t>valore premio per obj</t>
  </si>
  <si>
    <t>GRADO DI RAGGIUNGIMENTO  DELL'OBIETTIVO</t>
  </si>
  <si>
    <t>PUNTEGGIO OTTENUTO</t>
  </si>
  <si>
    <t>GRADO DI RAGGIUNGIMENTO QUANLITATIVO DELL'OBIETTIVO</t>
  </si>
  <si>
    <t>GRADO DI RAGGIUNGIMENTO TEMPORALE DELL'OBIETTIVO</t>
  </si>
  <si>
    <t>produttività erogabile</t>
  </si>
  <si>
    <t>RISULTATI</t>
  </si>
  <si>
    <t>VALORE ATTESO</t>
  </si>
  <si>
    <t>INDICE COMPLESSITA'</t>
  </si>
  <si>
    <t>XXX</t>
  </si>
  <si>
    <t>%</t>
  </si>
  <si>
    <t>SEGRETARIO E TUTTE LE PO</t>
  </si>
  <si>
    <t>1.01</t>
  </si>
  <si>
    <t>Promozione della legalità attraverso azioni e politiche di contrasto alla corruzione sul territorio</t>
  </si>
  <si>
    <t>Attuazione del Piano Triennale di Prevenzione della Corruzione</t>
  </si>
  <si>
    <t>1)  Approvazione in Giunta del PTPC relativo all'anno corrente: entro il 31/1/2016;
2)Report di monitoraggio sull'attuazione delle misure previste dal PTPC anno corrente da parte dell' RPC : entro il 30/9/2016;
3) Report di monitoraggio dei tempi dei procedimenti (a cura di ciascun Reponsabie di Servizio): luglio e dicembre
4) Redazione relazione sullo stato di attuazione delle misure previste dal PTPC anno corrente da parte del RPC: entro il 15/12/2016</t>
  </si>
  <si>
    <t>Risparmio economico-miglioramento qualitativo</t>
  </si>
  <si>
    <t>Benech Claudio</t>
  </si>
  <si>
    <t>CLAUDIO BENECH</t>
  </si>
  <si>
    <t>Realizzazione area di sosta a pagamento in Loc. Villanova</t>
  </si>
  <si>
    <t>gestione e predisposizione delle delibere della Giunta Comunale e del Consiglio Comunale con nuovo sistema informatico</t>
  </si>
  <si>
    <t>Benech claudio</t>
  </si>
  <si>
    <t>riduzione dei tempi nella predisposizione delle delibere e gestione nuovo sistema informatico</t>
  </si>
  <si>
    <t>riorganizzazione della procedura per la redazione delle delibere di giunta e consiglio, riduzione dei tempi di redazione e pubblicazione</t>
  </si>
  <si>
    <t>Servizi Polizia locale e Amministrativa</t>
  </si>
  <si>
    <t>installazione segnaletica verticale, rifacimento segnaletica orizzontale, acquisizione parte della S.P. 161, gestione parcometro ed incassi a partire da agosto 2016</t>
  </si>
  <si>
    <t>SINDACO</t>
  </si>
  <si>
    <t>Garantire il funzionamento dell'ufficio di propria competenza in occasione del proprio pensionamento</t>
  </si>
  <si>
    <t>passaggio di consegne in previsione del proprio pensionamento</t>
  </si>
  <si>
    <t>incontri formali e momenti informali di formazione diretti alla dipendente che si occuperà dell'ufficio in seguito al proprio pensionamento</t>
  </si>
  <si>
    <t>Castellano Paola</t>
  </si>
  <si>
    <t>Corretta gestione del bilancio comunale</t>
  </si>
  <si>
    <t>gestione del bilancio secondo la nuova e recente impostazione normativa</t>
  </si>
  <si>
    <t>attività di formazione e di confronto con altri uffici finalizzata alla gestione del bilancio</t>
  </si>
  <si>
    <t>Bonjour Manuela</t>
  </si>
  <si>
    <t>Corretta gestione delle opere pubbliche</t>
  </si>
  <si>
    <t>gestione degli appalti sopra soglia attraverso il nuovo strumento della CUC</t>
  </si>
  <si>
    <t>1. attività di formazione, confronto e collaborazione con l'ufficio tecnico comunale designato quale CUC. 2. gestione operativa appalti sopra soglia attraverso la CUC</t>
  </si>
  <si>
    <t>Tumminello Gabriele</t>
  </si>
  <si>
    <t>Gestione della sicurezza stradale in loc. Villanova</t>
  </si>
  <si>
    <t>realizzazione pratica del parcheggio in loc. Villanova</t>
  </si>
  <si>
    <t>posizionamento segnaletica orizzontale e verticale, montaggio strumentazioni quali parcometro, pannelli, guard rail..</t>
  </si>
  <si>
    <t>Michelin Giovanni</t>
  </si>
  <si>
    <t>Corretta gestione servizio cimiteriale</t>
  </si>
  <si>
    <t>riorganizzazione area "Campo comune"</t>
  </si>
  <si>
    <t>ottimizzazione spazi nell'area ventennale e in quella del campo comune al fine di ottenere nuove possibili collocazioni tombe</t>
  </si>
  <si>
    <t>Arnaud Yves</t>
  </si>
</sst>
</file>

<file path=xl/styles.xml><?xml version="1.0" encoding="utf-8"?>
<styleSheet xmlns="http://schemas.openxmlformats.org/spreadsheetml/2006/main">
  <numFmts count="6">
    <numFmt numFmtId="44" formatCode="_-&quot;€&quot;\ * #,##0.00_-;\-&quot;€&quot;\ * #,##0.00_-;_-&quot;€&quot;\ * &quot;-&quot;??_-;_-@_-"/>
    <numFmt numFmtId="164" formatCode="&quot;€ &quot;#,##0.00"/>
    <numFmt numFmtId="165" formatCode="&quot;€ &quot;#,##0.00;&quot;-€ &quot;#,##0.00"/>
    <numFmt numFmtId="166" formatCode="_-&quot;€ &quot;* #,##0.00_-;&quot;-€ &quot;* #,##0.00_-;_-&quot;€ &quot;* \-??_-;_-@_-"/>
    <numFmt numFmtId="167" formatCode="_-[$€]\ * #,##0.00_-;\-[$€]\ * #,##0.00_-;_-[$€]\ * \-??_-;_-@_-"/>
    <numFmt numFmtId="168" formatCode="_-[$€]\ * #,##0.00_-;\-[$€]\ * #,##0.00_-;_-[$€]\ * &quot;-&quot;??_-;_-@_-"/>
  </numFmts>
  <fonts count="40">
    <font>
      <sz val="11"/>
      <color rgb="FF000000"/>
      <name val="Calibri"/>
      <family val="2"/>
      <charset val="1"/>
    </font>
    <font>
      <b/>
      <i/>
      <sz val="12"/>
      <color indexed="55"/>
      <name val="Calibri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0"/>
      <name val="Tahoma"/>
      <family val="2"/>
      <charset val="1"/>
    </font>
    <font>
      <b/>
      <sz val="10"/>
      <name val="Tahoma"/>
      <family val="2"/>
      <charset val="1"/>
    </font>
    <font>
      <b/>
      <sz val="10"/>
      <color indexed="45"/>
      <name val="Tahoma"/>
      <family val="2"/>
      <charset val="1"/>
    </font>
    <font>
      <sz val="8"/>
      <name val="Tahoma"/>
      <family val="2"/>
      <charset val="1"/>
    </font>
    <font>
      <b/>
      <sz val="9"/>
      <name val="Tahoma"/>
      <family val="2"/>
      <charset val="1"/>
    </font>
    <font>
      <sz val="9"/>
      <name val="Tahoma"/>
      <family val="2"/>
      <charset val="1"/>
    </font>
    <font>
      <sz val="9"/>
      <color indexed="45"/>
      <name val="Tahoma"/>
      <family val="2"/>
      <charset val="1"/>
    </font>
    <font>
      <b/>
      <sz val="11"/>
      <name val="Tahoma"/>
      <family val="2"/>
      <charset val="1"/>
    </font>
    <font>
      <u/>
      <sz val="10"/>
      <name val="Tahoma"/>
      <family val="2"/>
      <charset val="1"/>
    </font>
    <font>
      <sz val="8"/>
      <color indexed="45"/>
      <name val="Tahoma"/>
      <family val="2"/>
      <charset val="1"/>
    </font>
    <font>
      <sz val="10"/>
      <color indexed="45"/>
      <name val="Tahoma"/>
      <family val="2"/>
      <charset val="1"/>
    </font>
    <font>
      <b/>
      <sz val="8"/>
      <name val="Tahoma"/>
      <family val="2"/>
      <charset val="1"/>
    </font>
    <font>
      <b/>
      <sz val="14"/>
      <color indexed="55"/>
      <name val="Calibri"/>
      <family val="2"/>
      <charset val="1"/>
    </font>
    <font>
      <b/>
      <i/>
      <sz val="8"/>
      <color indexed="55"/>
      <name val="Calibri"/>
      <family val="2"/>
      <charset val="1"/>
    </font>
    <font>
      <sz val="8"/>
      <color indexed="55"/>
      <name val="Calibri"/>
      <family val="2"/>
      <charset val="1"/>
    </font>
    <font>
      <sz val="11"/>
      <name val="Tahoma"/>
      <family val="2"/>
      <charset val="1"/>
    </font>
    <font>
      <sz val="11"/>
      <name val="Arial"/>
      <family val="2"/>
      <charset val="1"/>
    </font>
    <font>
      <b/>
      <sz val="14"/>
      <name val="Tahoma"/>
      <family val="2"/>
      <charset val="1"/>
    </font>
    <font>
      <b/>
      <sz val="14"/>
      <name val="Arial"/>
      <family val="2"/>
      <charset val="1"/>
    </font>
    <font>
      <b/>
      <sz val="10"/>
      <color indexed="31"/>
      <name val="Tahoma"/>
      <family val="2"/>
      <charset val="1"/>
    </font>
    <font>
      <b/>
      <sz val="9"/>
      <name val="Arial"/>
      <family val="2"/>
      <charset val="1"/>
    </font>
    <font>
      <b/>
      <vertAlign val="subscript"/>
      <sz val="10"/>
      <name val="Tahoma"/>
      <family val="2"/>
      <charset val="1"/>
    </font>
    <font>
      <sz val="8"/>
      <color indexed="26"/>
      <name val="Tahoma"/>
      <family val="2"/>
      <charset val="1"/>
    </font>
    <font>
      <sz val="10"/>
      <color indexed="26"/>
      <name val="Tahoma"/>
      <family val="2"/>
      <charset val="1"/>
    </font>
    <font>
      <sz val="8"/>
      <name val="Arial"/>
      <family val="2"/>
      <charset val="1"/>
    </font>
    <font>
      <sz val="12"/>
      <name val="Tahoma"/>
      <family val="2"/>
      <charset val="1"/>
    </font>
    <font>
      <b/>
      <sz val="12"/>
      <name val="Tahoma"/>
      <family val="2"/>
      <charset val="1"/>
    </font>
    <font>
      <sz val="8"/>
      <name val="Calibri"/>
      <family val="2"/>
      <charset val="1"/>
    </font>
    <font>
      <sz val="8"/>
      <name val="Tahoma"/>
      <family val="2"/>
    </font>
    <font>
      <sz val="10"/>
      <name val="Arial"/>
      <family val="2"/>
    </font>
    <font>
      <sz val="12"/>
      <name val="Tahoma"/>
      <family val="2"/>
    </font>
    <font>
      <b/>
      <sz val="12"/>
      <name val="Tahoma"/>
      <family val="2"/>
    </font>
    <font>
      <sz val="12"/>
      <color indexed="1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color rgb="FF000000"/>
      <name val="Calibri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indexed="34"/>
        <bgColor indexed="19"/>
      </patternFill>
    </fill>
    <fill>
      <patternFill patternType="solid">
        <fgColor indexed="35"/>
        <bgColor indexed="18"/>
      </patternFill>
    </fill>
    <fill>
      <patternFill patternType="solid">
        <fgColor indexed="14"/>
        <bgColor indexed="23"/>
      </patternFill>
    </fill>
    <fill>
      <patternFill patternType="solid">
        <fgColor indexed="45"/>
        <bgColor indexed="52"/>
      </patternFill>
    </fill>
    <fill>
      <patternFill patternType="solid">
        <fgColor indexed="42"/>
        <bgColor indexed="14"/>
      </patternFill>
    </fill>
    <fill>
      <patternFill patternType="solid">
        <fgColor indexed="21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19"/>
        <bgColor indexed="19"/>
      </patternFill>
    </fill>
    <fill>
      <patternFill patternType="solid">
        <fgColor indexed="39"/>
        <bgColor indexed="14"/>
      </patternFill>
    </fill>
    <fill>
      <patternFill patternType="solid">
        <fgColor indexed="44"/>
        <bgColor indexed="2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7"/>
        <bgColor indexed="38"/>
      </patternFill>
    </fill>
  </fills>
  <borders count="10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8" fontId="33" fillId="0" borderId="0" applyFont="0" applyFill="0" applyBorder="0" applyAlignment="0" applyProtection="0"/>
    <xf numFmtId="0" fontId="33" fillId="0" borderId="0"/>
    <xf numFmtId="166" fontId="39" fillId="0" borderId="0" applyBorder="0" applyProtection="0"/>
  </cellStyleXfs>
  <cellXfs count="4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/>
    <xf numFmtId="0" fontId="3" fillId="0" borderId="0" xfId="0" applyFont="1"/>
    <xf numFmtId="0" fontId="0" fillId="0" borderId="0" xfId="0" applyFont="1" applyAlignment="1">
      <alignment wrapText="1"/>
    </xf>
    <xf numFmtId="0" fontId="0" fillId="0" borderId="0" xfId="0" applyAlignment="1">
      <alignment horizontal="right"/>
    </xf>
    <xf numFmtId="0" fontId="5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0" xfId="0" applyFont="1" applyBorder="1" applyAlignment="1"/>
    <xf numFmtId="10" fontId="4" fillId="0" borderId="0" xfId="0" applyNumberFormat="1" applyFont="1"/>
    <xf numFmtId="0" fontId="4" fillId="0" borderId="0" xfId="0" applyFont="1"/>
    <xf numFmtId="0" fontId="5" fillId="0" borderId="0" xfId="0" applyFont="1"/>
    <xf numFmtId="9" fontId="4" fillId="0" borderId="0" xfId="0" applyNumberFormat="1" applyFont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3" fontId="4" fillId="0" borderId="0" xfId="0" applyNumberFormat="1" applyFont="1"/>
    <xf numFmtId="0" fontId="5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3" fillId="0" borderId="0" xfId="0" applyFont="1"/>
    <xf numFmtId="0" fontId="7" fillId="0" borderId="0" xfId="0" applyFont="1"/>
    <xf numFmtId="0" fontId="14" fillId="0" borderId="0" xfId="0" applyFont="1"/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10" xfId="0" applyNumberFormat="1" applyFont="1" applyFill="1" applyBorder="1" applyAlignment="1" applyProtection="1">
      <alignment vertical="center" wrapText="1"/>
      <protection locked="0"/>
    </xf>
    <xf numFmtId="1" fontId="5" fillId="2" borderId="11" xfId="0" applyNumberFormat="1" applyFont="1" applyFill="1" applyBorder="1" applyAlignment="1" applyProtection="1">
      <alignment vertical="center" wrapText="1"/>
      <protection locked="0"/>
    </xf>
    <xf numFmtId="0" fontId="5" fillId="2" borderId="10" xfId="0" applyFont="1" applyFill="1" applyBorder="1" applyAlignment="1">
      <alignment vertical="center"/>
    </xf>
    <xf numFmtId="0" fontId="5" fillId="2" borderId="12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vertical="center" wrapText="1"/>
      <protection locked="0"/>
    </xf>
    <xf numFmtId="0" fontId="4" fillId="0" borderId="13" xfId="0" applyFont="1" applyBorder="1" applyAlignment="1"/>
    <xf numFmtId="0" fontId="4" fillId="0" borderId="14" xfId="0" applyFont="1" applyBorder="1" applyAlignment="1"/>
    <xf numFmtId="0" fontId="4" fillId="0" borderId="15" xfId="0" applyFont="1" applyBorder="1" applyAlignment="1"/>
    <xf numFmtId="0" fontId="4" fillId="0" borderId="16" xfId="0" applyFont="1" applyBorder="1"/>
    <xf numFmtId="0" fontId="4" fillId="0" borderId="17" xfId="0" applyFont="1" applyBorder="1"/>
    <xf numFmtId="0" fontId="5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15" fillId="3" borderId="20" xfId="0" applyFont="1" applyFill="1" applyBorder="1" applyAlignment="1" applyProtection="1">
      <alignment horizontal="center" vertical="center"/>
      <protection hidden="1"/>
    </xf>
    <xf numFmtId="0" fontId="7" fillId="3" borderId="21" xfId="0" applyFont="1" applyFill="1" applyBorder="1" applyAlignment="1" applyProtection="1">
      <alignment horizontal="center" vertical="center"/>
      <protection hidden="1"/>
    </xf>
    <xf numFmtId="164" fontId="7" fillId="3" borderId="20" xfId="0" applyNumberFormat="1" applyFont="1" applyFill="1" applyBorder="1" applyAlignment="1" applyProtection="1">
      <alignment vertical="center"/>
      <protection locked="0"/>
    </xf>
    <xf numFmtId="164" fontId="7" fillId="4" borderId="21" xfId="0" applyNumberFormat="1" applyFont="1" applyFill="1" applyBorder="1" applyProtection="1">
      <protection hidden="1"/>
    </xf>
    <xf numFmtId="164" fontId="7" fillId="3" borderId="21" xfId="0" applyNumberFormat="1" applyFont="1" applyFill="1" applyBorder="1" applyAlignment="1" applyProtection="1">
      <alignment vertical="center"/>
      <protection locked="0"/>
    </xf>
    <xf numFmtId="4" fontId="4" fillId="0" borderId="0" xfId="0" applyNumberFormat="1" applyFont="1"/>
    <xf numFmtId="164" fontId="15" fillId="2" borderId="22" xfId="0" applyNumberFormat="1" applyFont="1" applyFill="1" applyBorder="1" applyAlignment="1" applyProtection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Border="1" applyAlignment="1" applyProtection="1">
      <protection hidden="1"/>
    </xf>
    <xf numFmtId="164" fontId="15" fillId="2" borderId="23" xfId="0" applyNumberFormat="1" applyFont="1" applyFill="1" applyBorder="1" applyAlignment="1" applyProtection="1">
      <alignment vertical="center"/>
    </xf>
    <xf numFmtId="0" fontId="7" fillId="3" borderId="20" xfId="0" applyFont="1" applyFill="1" applyBorder="1" applyAlignment="1" applyProtection="1">
      <alignment horizontal="center" vertical="center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164" fontId="15" fillId="2" borderId="20" xfId="0" applyNumberFormat="1" applyFont="1" applyFill="1" applyBorder="1" applyAlignment="1" applyProtection="1">
      <alignment vertical="center"/>
    </xf>
    <xf numFmtId="164" fontId="15" fillId="2" borderId="21" xfId="0" applyNumberFormat="1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166" fontId="39" fillId="0" borderId="0" xfId="3"/>
    <xf numFmtId="0" fontId="0" fillId="0" borderId="0" xfId="0" applyFont="1"/>
    <xf numFmtId="0" fontId="16" fillId="0" borderId="0" xfId="0" applyFont="1"/>
    <xf numFmtId="0" fontId="16" fillId="0" borderId="0" xfId="0" applyFont="1" applyAlignment="1">
      <alignment horizontal="center" vertical="center"/>
    </xf>
    <xf numFmtId="166" fontId="16" fillId="0" borderId="0" xfId="3" applyFont="1" applyBorder="1" applyAlignment="1" applyProtection="1">
      <alignment horizontal="right"/>
    </xf>
    <xf numFmtId="0" fontId="16" fillId="5" borderId="0" xfId="0" applyFont="1" applyFill="1"/>
    <xf numFmtId="166" fontId="16" fillId="0" borderId="0" xfId="3" applyFont="1" applyBorder="1" applyAlignment="1" applyProtection="1"/>
    <xf numFmtId="0" fontId="17" fillId="0" borderId="25" xfId="0" applyFont="1" applyBorder="1" applyAlignment="1">
      <alignment horizontal="center" vertical="center"/>
    </xf>
    <xf numFmtId="166" fontId="17" fillId="6" borderId="25" xfId="3" applyFont="1" applyFill="1" applyBorder="1" applyAlignment="1" applyProtection="1">
      <alignment horizontal="center" vertical="center"/>
    </xf>
    <xf numFmtId="0" fontId="17" fillId="6" borderId="25" xfId="0" applyFont="1" applyFill="1" applyBorder="1" applyAlignment="1">
      <alignment horizontal="center" vertical="center"/>
    </xf>
    <xf numFmtId="166" fontId="17" fillId="6" borderId="25" xfId="3" applyFont="1" applyFill="1" applyBorder="1" applyAlignment="1" applyProtection="1">
      <alignment horizontal="center" vertical="center" wrapText="1"/>
    </xf>
    <xf numFmtId="0" fontId="17" fillId="6" borderId="25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center" vertical="center" wrapText="1"/>
    </xf>
    <xf numFmtId="166" fontId="17" fillId="7" borderId="27" xfId="3" applyFont="1" applyFill="1" applyBorder="1" applyAlignment="1" applyProtection="1">
      <alignment horizontal="center" vertical="center"/>
    </xf>
    <xf numFmtId="0" fontId="17" fillId="7" borderId="25" xfId="0" applyFont="1" applyFill="1" applyBorder="1" applyAlignment="1">
      <alignment horizontal="center" vertical="center"/>
    </xf>
    <xf numFmtId="0" fontId="17" fillId="7" borderId="28" xfId="3" applyNumberFormat="1" applyFont="1" applyFill="1" applyBorder="1" applyAlignment="1" applyProtection="1">
      <alignment horizontal="center" vertical="center" wrapText="1"/>
    </xf>
    <xf numFmtId="166" fontId="17" fillId="8" borderId="27" xfId="3" applyFont="1" applyFill="1" applyBorder="1" applyAlignment="1" applyProtection="1">
      <alignment horizontal="center" vertical="center"/>
    </xf>
    <xf numFmtId="0" fontId="17" fillId="8" borderId="25" xfId="0" applyFont="1" applyFill="1" applyBorder="1" applyAlignment="1">
      <alignment horizontal="center" vertical="center"/>
    </xf>
    <xf numFmtId="0" fontId="17" fillId="8" borderId="26" xfId="3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Font="1" applyBorder="1"/>
    <xf numFmtId="0" fontId="0" fillId="0" borderId="18" xfId="0" applyFont="1" applyBorder="1" applyAlignment="1">
      <alignment wrapText="1"/>
    </xf>
    <xf numFmtId="166" fontId="0" fillId="6" borderId="18" xfId="3" applyFont="1" applyFill="1" applyBorder="1" applyAlignment="1" applyProtection="1"/>
    <xf numFmtId="0" fontId="0" fillId="6" borderId="18" xfId="0" applyFont="1" applyFill="1" applyBorder="1"/>
    <xf numFmtId="2" fontId="0" fillId="6" borderId="19" xfId="0" applyNumberFormat="1" applyFont="1" applyFill="1" applyBorder="1"/>
    <xf numFmtId="166" fontId="0" fillId="7" borderId="31" xfId="3" applyFont="1" applyFill="1" applyBorder="1" applyAlignment="1" applyProtection="1"/>
    <xf numFmtId="0" fontId="0" fillId="7" borderId="18" xfId="0" applyFill="1" applyBorder="1"/>
    <xf numFmtId="166" fontId="0" fillId="7" borderId="32" xfId="3" applyFont="1" applyFill="1" applyBorder="1" applyAlignment="1" applyProtection="1"/>
    <xf numFmtId="166" fontId="0" fillId="8" borderId="31" xfId="3" applyFont="1" applyFill="1" applyBorder="1" applyAlignment="1" applyProtection="1"/>
    <xf numFmtId="0" fontId="0" fillId="8" borderId="18" xfId="0" applyFill="1" applyBorder="1"/>
    <xf numFmtId="166" fontId="0" fillId="8" borderId="19" xfId="3" applyFont="1" applyFill="1" applyBorder="1" applyAlignment="1" applyProtection="1"/>
    <xf numFmtId="0" fontId="0" fillId="0" borderId="33" xfId="0" applyBorder="1"/>
    <xf numFmtId="0" fontId="0" fillId="0" borderId="20" xfId="0" applyBorder="1" applyAlignment="1">
      <alignment horizontal="center" vertical="center"/>
    </xf>
    <xf numFmtId="0" fontId="0" fillId="0" borderId="20" xfId="0" applyFont="1" applyBorder="1"/>
    <xf numFmtId="0" fontId="0" fillId="0" borderId="20" xfId="0" applyFont="1" applyBorder="1" applyAlignment="1">
      <alignment wrapText="1"/>
    </xf>
    <xf numFmtId="166" fontId="0" fillId="6" borderId="20" xfId="3" applyFont="1" applyFill="1" applyBorder="1" applyAlignment="1" applyProtection="1"/>
    <xf numFmtId="0" fontId="0" fillId="6" borderId="20" xfId="0" applyFont="1" applyFill="1" applyBorder="1"/>
    <xf numFmtId="2" fontId="0" fillId="6" borderId="21" xfId="0" applyNumberFormat="1" applyFont="1" applyFill="1" applyBorder="1"/>
    <xf numFmtId="166" fontId="0" fillId="7" borderId="24" xfId="3" applyFont="1" applyFill="1" applyBorder="1" applyAlignment="1" applyProtection="1"/>
    <xf numFmtId="0" fontId="0" fillId="7" borderId="20" xfId="0" applyFill="1" applyBorder="1"/>
    <xf numFmtId="166" fontId="0" fillId="7" borderId="34" xfId="3" applyFont="1" applyFill="1" applyBorder="1" applyAlignment="1" applyProtection="1"/>
    <xf numFmtId="166" fontId="0" fillId="8" borderId="24" xfId="3" applyFont="1" applyFill="1" applyBorder="1" applyAlignment="1" applyProtection="1"/>
    <xf numFmtId="0" fontId="0" fillId="8" borderId="20" xfId="0" applyFill="1" applyBorder="1"/>
    <xf numFmtId="166" fontId="0" fillId="8" borderId="21" xfId="3" applyFont="1" applyFill="1" applyBorder="1" applyAlignment="1" applyProtection="1"/>
    <xf numFmtId="0" fontId="0" fillId="0" borderId="5" xfId="0" applyBorder="1"/>
    <xf numFmtId="0" fontId="0" fillId="0" borderId="35" xfId="0" applyBorder="1" applyAlignment="1">
      <alignment horizontal="center" vertical="center"/>
    </xf>
    <xf numFmtId="0" fontId="0" fillId="0" borderId="35" xfId="0" applyFont="1" applyBorder="1" applyAlignment="1">
      <alignment vertical="center" wrapText="1"/>
    </xf>
    <xf numFmtId="0" fontId="0" fillId="0" borderId="20" xfId="0" applyFont="1" applyBorder="1" applyAlignment="1">
      <alignment horizontal="left" vertical="center" wrapText="1"/>
    </xf>
    <xf numFmtId="0" fontId="0" fillId="0" borderId="36" xfId="0" applyBorder="1" applyAlignment="1">
      <alignment horizontal="center" vertical="center"/>
    </xf>
    <xf numFmtId="0" fontId="0" fillId="0" borderId="36" xfId="0" applyFont="1" applyBorder="1" applyAlignment="1">
      <alignment horizontal="left" vertical="center" wrapText="1"/>
    </xf>
    <xf numFmtId="0" fontId="0" fillId="0" borderId="22" xfId="0" applyBorder="1" applyAlignment="1">
      <alignment horizontal="center" vertical="center"/>
    </xf>
    <xf numFmtId="0" fontId="0" fillId="0" borderId="22" xfId="0" applyFont="1" applyBorder="1" applyAlignment="1">
      <alignment wrapText="1"/>
    </xf>
    <xf numFmtId="166" fontId="0" fillId="6" borderId="22" xfId="3" applyFont="1" applyFill="1" applyBorder="1" applyAlignment="1" applyProtection="1"/>
    <xf numFmtId="0" fontId="0" fillId="6" borderId="22" xfId="0" applyFont="1" applyFill="1" applyBorder="1"/>
    <xf numFmtId="2" fontId="0" fillId="6" borderId="23" xfId="0" applyNumberFormat="1" applyFont="1" applyFill="1" applyBorder="1"/>
    <xf numFmtId="166" fontId="0" fillId="7" borderId="37" xfId="3" applyFont="1" applyFill="1" applyBorder="1" applyAlignment="1" applyProtection="1"/>
    <xf numFmtId="0" fontId="0" fillId="7" borderId="22" xfId="0" applyFill="1" applyBorder="1"/>
    <xf numFmtId="166" fontId="0" fillId="7" borderId="38" xfId="3" applyFont="1" applyFill="1" applyBorder="1" applyAlignment="1" applyProtection="1"/>
    <xf numFmtId="166" fontId="0" fillId="8" borderId="37" xfId="3" applyFont="1" applyFill="1" applyBorder="1" applyAlignment="1" applyProtection="1"/>
    <xf numFmtId="0" fontId="0" fillId="8" borderId="22" xfId="0" applyFill="1" applyBorder="1"/>
    <xf numFmtId="166" fontId="0" fillId="8" borderId="23" xfId="3" applyFont="1" applyFill="1" applyBorder="1" applyAlignment="1" applyProtection="1"/>
    <xf numFmtId="0" fontId="0" fillId="0" borderId="39" xfId="0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wrapText="1"/>
    </xf>
    <xf numFmtId="166" fontId="0" fillId="0" borderId="0" xfId="3" applyFont="1" applyBorder="1" applyAlignment="1" applyProtection="1"/>
    <xf numFmtId="0" fontId="0" fillId="0" borderId="0" xfId="0" applyFont="1" applyBorder="1"/>
    <xf numFmtId="2" fontId="0" fillId="0" borderId="0" xfId="0" applyNumberFormat="1" applyFont="1" applyBorder="1"/>
    <xf numFmtId="166" fontId="0" fillId="6" borderId="18" xfId="3" applyFont="1" applyFill="1" applyBorder="1" applyAlignment="1" applyProtection="1">
      <alignment wrapText="1"/>
    </xf>
    <xf numFmtId="166" fontId="0" fillId="7" borderId="40" xfId="3" applyFont="1" applyFill="1" applyBorder="1" applyAlignment="1" applyProtection="1"/>
    <xf numFmtId="166" fontId="0" fillId="6" borderId="20" xfId="3" applyFont="1" applyFill="1" applyBorder="1" applyAlignment="1" applyProtection="1">
      <alignment wrapText="1"/>
    </xf>
    <xf numFmtId="166" fontId="0" fillId="7" borderId="7" xfId="3" applyFont="1" applyFill="1" applyBorder="1" applyAlignment="1" applyProtection="1"/>
    <xf numFmtId="0" fontId="0" fillId="0" borderId="22" xfId="0" applyFont="1" applyBorder="1" applyAlignment="1">
      <alignment horizontal="left" vertical="center" wrapText="1"/>
    </xf>
    <xf numFmtId="166" fontId="0" fillId="7" borderId="41" xfId="3" applyFont="1" applyFill="1" applyBorder="1" applyAlignment="1" applyProtection="1"/>
    <xf numFmtId="166" fontId="0" fillId="6" borderId="22" xfId="3" applyFont="1" applyFill="1" applyBorder="1" applyAlignment="1" applyProtection="1">
      <alignment wrapText="1"/>
    </xf>
    <xf numFmtId="0" fontId="0" fillId="0" borderId="0" xfId="0" applyFont="1" applyBorder="1" applyAlignment="1">
      <alignment wrapText="1"/>
    </xf>
    <xf numFmtId="166" fontId="0" fillId="0" borderId="0" xfId="3" applyFont="1" applyBorder="1" applyAlignment="1" applyProtection="1">
      <alignment wrapText="1"/>
    </xf>
    <xf numFmtId="0" fontId="0" fillId="0" borderId="22" xfId="0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5" xfId="0" applyFont="1" applyBorder="1" applyAlignment="1">
      <alignment horizontal="left" vertical="center"/>
    </xf>
    <xf numFmtId="2" fontId="0" fillId="6" borderId="18" xfId="0" applyNumberFormat="1" applyFont="1" applyFill="1" applyBorder="1"/>
    <xf numFmtId="166" fontId="0" fillId="7" borderId="18" xfId="3" applyFont="1" applyFill="1" applyBorder="1" applyAlignment="1" applyProtection="1"/>
    <xf numFmtId="166" fontId="0" fillId="8" borderId="18" xfId="3" applyFont="1" applyFill="1" applyBorder="1" applyAlignment="1" applyProtection="1"/>
    <xf numFmtId="2" fontId="0" fillId="6" borderId="22" xfId="0" applyNumberFormat="1" applyFont="1" applyFill="1" applyBorder="1"/>
    <xf numFmtId="166" fontId="0" fillId="7" borderId="22" xfId="3" applyFont="1" applyFill="1" applyBorder="1" applyAlignment="1" applyProtection="1"/>
    <xf numFmtId="166" fontId="0" fillId="8" borderId="22" xfId="3" applyFont="1" applyFill="1" applyBorder="1" applyAlignment="1" applyProtection="1"/>
    <xf numFmtId="0" fontId="0" fillId="0" borderId="29" xfId="0" applyBorder="1"/>
    <xf numFmtId="0" fontId="0" fillId="0" borderId="30" xfId="0" applyFont="1" applyBorder="1" applyAlignment="1">
      <alignment horizontal="center" wrapText="1"/>
    </xf>
    <xf numFmtId="0" fontId="0" fillId="0" borderId="30" xfId="0" applyBorder="1" applyAlignment="1">
      <alignment horizontal="center" vertical="center"/>
    </xf>
    <xf numFmtId="0" fontId="0" fillId="0" borderId="30" xfId="0" applyFont="1" applyBorder="1" applyAlignment="1">
      <alignment wrapText="1"/>
    </xf>
    <xf numFmtId="166" fontId="0" fillId="6" borderId="30" xfId="3" applyFont="1" applyFill="1" applyBorder="1" applyAlignment="1" applyProtection="1"/>
    <xf numFmtId="0" fontId="0" fillId="6" borderId="30" xfId="0" applyFont="1" applyFill="1" applyBorder="1"/>
    <xf numFmtId="2" fontId="0" fillId="6" borderId="42" xfId="0" applyNumberFormat="1" applyFont="1" applyFill="1" applyBorder="1"/>
    <xf numFmtId="166" fontId="0" fillId="7" borderId="43" xfId="3" applyFont="1" applyFill="1" applyBorder="1" applyAlignment="1" applyProtection="1"/>
    <xf numFmtId="0" fontId="0" fillId="7" borderId="30" xfId="0" applyFill="1" applyBorder="1"/>
    <xf numFmtId="166" fontId="0" fillId="7" borderId="44" xfId="3" applyFont="1" applyFill="1" applyBorder="1" applyAlignment="1" applyProtection="1"/>
    <xf numFmtId="166" fontId="0" fillId="8" borderId="29" xfId="3" applyFont="1" applyFill="1" applyBorder="1" applyAlignment="1" applyProtection="1"/>
    <xf numFmtId="0" fontId="0" fillId="8" borderId="30" xfId="0" applyFill="1" applyBorder="1"/>
    <xf numFmtId="166" fontId="0" fillId="8" borderId="42" xfId="3" applyFont="1" applyFill="1" applyBorder="1" applyAlignment="1" applyProtection="1"/>
    <xf numFmtId="0" fontId="0" fillId="0" borderId="29" xfId="0" applyBorder="1" applyAlignment="1">
      <alignment vertical="center"/>
    </xf>
    <xf numFmtId="2" fontId="0" fillId="6" borderId="30" xfId="0" applyNumberFormat="1" applyFont="1" applyFill="1" applyBorder="1"/>
    <xf numFmtId="166" fontId="0" fillId="7" borderId="42" xfId="3" applyFont="1" applyFill="1" applyBorder="1" applyAlignment="1" applyProtection="1"/>
    <xf numFmtId="0" fontId="0" fillId="7" borderId="43" xfId="0" applyFill="1" applyBorder="1"/>
    <xf numFmtId="0" fontId="0" fillId="0" borderId="45" xfId="0" applyBorder="1" applyAlignment="1">
      <alignment horizontal="center" vertical="center"/>
    </xf>
    <xf numFmtId="0" fontId="0" fillId="0" borderId="45" xfId="0" applyFont="1" applyBorder="1" applyAlignment="1">
      <alignment wrapText="1"/>
    </xf>
    <xf numFmtId="166" fontId="0" fillId="6" borderId="45" xfId="3" applyFont="1" applyFill="1" applyBorder="1" applyAlignment="1" applyProtection="1"/>
    <xf numFmtId="0" fontId="0" fillId="6" borderId="45" xfId="0" applyFont="1" applyFill="1" applyBorder="1"/>
    <xf numFmtId="2" fontId="0" fillId="6" borderId="46" xfId="0" applyNumberFormat="1" applyFont="1" applyFill="1" applyBorder="1"/>
    <xf numFmtId="166" fontId="0" fillId="7" borderId="47" xfId="3" applyFont="1" applyFill="1" applyBorder="1" applyAlignment="1" applyProtection="1"/>
    <xf numFmtId="0" fontId="0" fillId="7" borderId="45" xfId="0" applyFill="1" applyBorder="1"/>
    <xf numFmtId="166" fontId="0" fillId="7" borderId="48" xfId="3" applyFont="1" applyFill="1" applyBorder="1" applyAlignment="1" applyProtection="1"/>
    <xf numFmtId="166" fontId="0" fillId="8" borderId="49" xfId="3" applyFont="1" applyFill="1" applyBorder="1" applyAlignment="1" applyProtection="1"/>
    <xf numFmtId="0" fontId="0" fillId="8" borderId="45" xfId="0" applyFill="1" applyBorder="1"/>
    <xf numFmtId="166" fontId="0" fillId="8" borderId="46" xfId="3" applyFont="1" applyFill="1" applyBorder="1" applyAlignment="1" applyProtection="1"/>
    <xf numFmtId="166" fontId="18" fillId="0" borderId="0" xfId="3" applyFont="1" applyBorder="1" applyAlignment="1" applyProtection="1"/>
    <xf numFmtId="0" fontId="0" fillId="0" borderId="0" xfId="0" applyFont="1" applyBorder="1" applyAlignment="1" applyProtection="1"/>
    <xf numFmtId="0" fontId="18" fillId="0" borderId="0" xfId="0" applyFont="1" applyBorder="1" applyAlignment="1" applyProtection="1"/>
    <xf numFmtId="0" fontId="19" fillId="0" borderId="0" xfId="0" applyFont="1" applyBorder="1" applyProtection="1">
      <protection locked="0"/>
    </xf>
    <xf numFmtId="0" fontId="11" fillId="9" borderId="34" xfId="0" applyFont="1" applyFill="1" applyBorder="1" applyAlignment="1" applyProtection="1">
      <alignment horizontal="center"/>
      <protection locked="0"/>
    </xf>
    <xf numFmtId="0" fontId="20" fillId="9" borderId="20" xfId="0" applyFont="1" applyFill="1" applyBorder="1" applyProtection="1">
      <protection locked="0"/>
    </xf>
    <xf numFmtId="0" fontId="19" fillId="0" borderId="0" xfId="0" applyFont="1" applyProtection="1">
      <protection locked="0"/>
    </xf>
    <xf numFmtId="0" fontId="20" fillId="0" borderId="0" xfId="0" applyFont="1" applyProtection="1">
      <protection locked="0"/>
    </xf>
    <xf numFmtId="2" fontId="20" fillId="0" borderId="0" xfId="0" applyNumberFormat="1" applyFont="1" applyProtection="1">
      <protection locked="0"/>
    </xf>
    <xf numFmtId="0" fontId="11" fillId="3" borderId="34" xfId="0" applyFont="1" applyFill="1" applyBorder="1" applyAlignment="1" applyProtection="1">
      <alignment horizontal="center"/>
      <protection locked="0"/>
    </xf>
    <xf numFmtId="0" fontId="20" fillId="3" borderId="20" xfId="0" applyFont="1" applyFill="1" applyBorder="1" applyProtection="1">
      <protection locked="0"/>
    </xf>
    <xf numFmtId="0" fontId="11" fillId="0" borderId="0" xfId="0" applyFont="1" applyBorder="1" applyAlignment="1" applyProtection="1">
      <protection locked="0"/>
    </xf>
    <xf numFmtId="0" fontId="11" fillId="10" borderId="50" xfId="0" applyFont="1" applyFill="1" applyBorder="1" applyAlignment="1" applyProtection="1">
      <alignment horizontal="right"/>
      <protection locked="0"/>
    </xf>
    <xf numFmtId="0" fontId="11" fillId="10" borderId="0" xfId="0" applyFont="1" applyFill="1" applyBorder="1" applyAlignment="1" applyProtection="1">
      <alignment horizontal="right"/>
      <protection locked="0"/>
    </xf>
    <xf numFmtId="10" fontId="11" fillId="10" borderId="51" xfId="0" applyNumberFormat="1" applyFont="1" applyFill="1" applyBorder="1" applyAlignment="1" applyProtection="1">
      <alignment horizontal="center"/>
      <protection locked="0"/>
    </xf>
    <xf numFmtId="0" fontId="19" fillId="10" borderId="0" xfId="0" applyFont="1" applyFill="1" applyProtection="1">
      <protection locked="0"/>
    </xf>
    <xf numFmtId="0" fontId="20" fillId="10" borderId="0" xfId="0" applyFont="1" applyFill="1" applyProtection="1">
      <protection locked="0"/>
    </xf>
    <xf numFmtId="0" fontId="11" fillId="10" borderId="52" xfId="0" applyFont="1" applyFill="1" applyBorder="1" applyAlignment="1" applyProtection="1">
      <alignment horizontal="right"/>
      <protection locked="0"/>
    </xf>
    <xf numFmtId="10" fontId="11" fillId="10" borderId="53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Border="1" applyProtection="1">
      <protection locked="0"/>
    </xf>
    <xf numFmtId="0" fontId="4" fillId="0" borderId="0" xfId="0" applyFont="1" applyBorder="1" applyAlignment="1" applyProtection="1">
      <protection locked="0"/>
    </xf>
    <xf numFmtId="2" fontId="21" fillId="0" borderId="0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4" fillId="3" borderId="0" xfId="0" applyFont="1" applyFill="1" applyProtection="1">
      <protection locked="0"/>
    </xf>
    <xf numFmtId="49" fontId="7" fillId="3" borderId="54" xfId="0" applyNumberFormat="1" applyFont="1" applyFill="1" applyBorder="1" applyProtection="1">
      <protection locked="0"/>
    </xf>
    <xf numFmtId="49" fontId="7" fillId="3" borderId="55" xfId="0" applyNumberFormat="1" applyFont="1" applyFill="1" applyBorder="1" applyProtection="1">
      <protection locked="0"/>
    </xf>
    <xf numFmtId="49" fontId="21" fillId="3" borderId="55" xfId="0" applyNumberFormat="1" applyFont="1" applyFill="1" applyBorder="1" applyAlignment="1" applyProtection="1">
      <alignment horizontal="left"/>
      <protection locked="0"/>
    </xf>
    <xf numFmtId="49" fontId="22" fillId="3" borderId="55" xfId="0" applyNumberFormat="1" applyFont="1" applyFill="1" applyBorder="1" applyAlignment="1" applyProtection="1">
      <alignment horizontal="center"/>
      <protection locked="0"/>
    </xf>
    <xf numFmtId="0" fontId="5" fillId="9" borderId="56" xfId="0" applyFont="1" applyFill="1" applyBorder="1" applyAlignment="1" applyProtection="1">
      <alignment horizontal="center" vertical="center" textRotation="90" wrapText="1"/>
      <protection locked="0"/>
    </xf>
    <xf numFmtId="0" fontId="5" fillId="9" borderId="57" xfId="0" applyFont="1" applyFill="1" applyBorder="1" applyAlignment="1" applyProtection="1">
      <alignment horizontal="center" vertical="center" textRotation="90" wrapText="1"/>
      <protection locked="0"/>
    </xf>
    <xf numFmtId="0" fontId="5" fillId="9" borderId="18" xfId="0" applyFont="1" applyFill="1" applyBorder="1" applyAlignment="1" applyProtection="1">
      <alignment horizontal="center" vertical="center" wrapText="1"/>
      <protection locked="0"/>
    </xf>
    <xf numFmtId="0" fontId="5" fillId="9" borderId="57" xfId="0" applyFont="1" applyFill="1" applyBorder="1" applyAlignment="1" applyProtection="1">
      <alignment horizontal="center" vertical="center" wrapText="1"/>
      <protection locked="0"/>
    </xf>
    <xf numFmtId="0" fontId="5" fillId="11" borderId="36" xfId="0" applyFont="1" applyFill="1" applyBorder="1" applyAlignment="1" applyProtection="1">
      <alignment horizontal="center" vertical="center" textRotation="90" wrapText="1"/>
      <protection locked="0"/>
    </xf>
    <xf numFmtId="0" fontId="23" fillId="11" borderId="36" xfId="0" applyFont="1" applyFill="1" applyBorder="1" applyAlignment="1" applyProtection="1">
      <alignment horizontal="center" vertical="center" textRotation="90" wrapText="1"/>
      <protection locked="0"/>
    </xf>
    <xf numFmtId="0" fontId="5" fillId="3" borderId="18" xfId="0" applyFont="1" applyFill="1" applyBorder="1" applyAlignment="1" applyProtection="1">
      <alignment horizontal="center" vertical="center" textRotation="90" wrapText="1"/>
      <protection locked="0"/>
    </xf>
    <xf numFmtId="0" fontId="8" fillId="3" borderId="57" xfId="0" applyFont="1" applyFill="1" applyBorder="1" applyAlignment="1" applyProtection="1">
      <alignment horizontal="center" vertical="center" wrapText="1"/>
      <protection locked="0"/>
    </xf>
    <xf numFmtId="0" fontId="24" fillId="2" borderId="58" xfId="0" applyFont="1" applyFill="1" applyBorder="1" applyAlignment="1" applyProtection="1">
      <alignment horizontal="center" vertical="center" wrapText="1"/>
      <protection locked="0"/>
    </xf>
    <xf numFmtId="0" fontId="4" fillId="9" borderId="59" xfId="0" applyFont="1" applyFill="1" applyBorder="1" applyAlignment="1" applyProtection="1">
      <alignment horizontal="center" vertical="center" textRotation="90" wrapText="1"/>
      <protection locked="0"/>
    </xf>
    <xf numFmtId="0" fontId="4" fillId="9" borderId="57" xfId="0" applyFont="1" applyFill="1" applyBorder="1" applyAlignment="1" applyProtection="1">
      <alignment horizontal="center" vertical="center" textRotation="90" wrapText="1"/>
      <protection locked="0"/>
    </xf>
    <xf numFmtId="0" fontId="4" fillId="2" borderId="57" xfId="0" applyFont="1" applyFill="1" applyBorder="1" applyAlignment="1" applyProtection="1">
      <alignment horizontal="center" vertical="center" textRotation="90" wrapText="1"/>
      <protection locked="0"/>
    </xf>
    <xf numFmtId="0" fontId="24" fillId="3" borderId="58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wrapText="1"/>
      <protection locked="0"/>
    </xf>
    <xf numFmtId="0" fontId="26" fillId="8" borderId="24" xfId="0" applyFont="1" applyFill="1" applyBorder="1" applyProtection="1">
      <protection locked="0"/>
    </xf>
    <xf numFmtId="0" fontId="26" fillId="8" borderId="35" xfId="0" applyFont="1" applyFill="1" applyBorder="1" applyProtection="1">
      <protection locked="0"/>
    </xf>
    <xf numFmtId="0" fontId="27" fillId="8" borderId="35" xfId="0" applyFont="1" applyFill="1" applyBorder="1" applyAlignment="1" applyProtection="1">
      <protection locked="0"/>
    </xf>
    <xf numFmtId="0" fontId="27" fillId="8" borderId="35" xfId="0" applyFont="1" applyFill="1" applyBorder="1" applyProtection="1">
      <protection locked="0"/>
    </xf>
    <xf numFmtId="0" fontId="4" fillId="8" borderId="35" xfId="0" applyFont="1" applyFill="1" applyBorder="1" applyAlignment="1" applyProtection="1">
      <alignment horizontal="center"/>
      <protection locked="0"/>
    </xf>
    <xf numFmtId="0" fontId="7" fillId="8" borderId="35" xfId="0" applyFont="1" applyFill="1" applyBorder="1" applyAlignment="1" applyProtection="1">
      <alignment horizontal="center"/>
      <protection locked="0"/>
    </xf>
    <xf numFmtId="10" fontId="7" fillId="8" borderId="35" xfId="0" applyNumberFormat="1" applyFont="1" applyFill="1" applyBorder="1" applyAlignment="1" applyProtection="1">
      <alignment horizontal="center"/>
      <protection locked="0"/>
    </xf>
    <xf numFmtId="2" fontId="4" fillId="8" borderId="20" xfId="0" applyNumberFormat="1" applyFont="1" applyFill="1" applyBorder="1" applyAlignment="1" applyProtection="1">
      <alignment horizontal="center"/>
      <protection locked="0"/>
    </xf>
    <xf numFmtId="0" fontId="7" fillId="3" borderId="20" xfId="0" applyFont="1" applyFill="1" applyBorder="1" applyAlignment="1" applyProtection="1">
      <alignment horizontal="center"/>
      <protection locked="0"/>
    </xf>
    <xf numFmtId="167" fontId="28" fillId="8" borderId="20" xfId="0" applyNumberFormat="1" applyFont="1" applyFill="1" applyBorder="1" applyAlignment="1" applyProtection="1">
      <alignment horizontal="center"/>
      <protection locked="0"/>
    </xf>
    <xf numFmtId="0" fontId="3" fillId="8" borderId="20" xfId="0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167" fontId="28" fillId="3" borderId="21" xfId="0" applyNumberFormat="1" applyFont="1" applyFill="1" applyBorder="1" applyAlignment="1" applyProtection="1">
      <alignment horizontal="center"/>
      <protection locked="0"/>
    </xf>
    <xf numFmtId="167" fontId="28" fillId="0" borderId="0" xfId="0" applyNumberFormat="1" applyFont="1" applyBorder="1" applyAlignment="1" applyProtection="1">
      <alignment horizontal="center"/>
      <protection locked="0"/>
    </xf>
    <xf numFmtId="0" fontId="7" fillId="2" borderId="24" xfId="0" applyFont="1" applyFill="1" applyBorder="1" applyAlignment="1" applyProtection="1">
      <alignment horizontal="left" vertical="center" wrapText="1"/>
      <protection locked="0"/>
    </xf>
    <xf numFmtId="0" fontId="29" fillId="10" borderId="20" xfId="0" applyFont="1" applyFill="1" applyBorder="1" applyAlignment="1" applyProtection="1">
      <alignment horizontal="left" vertical="center" wrapText="1"/>
      <protection locked="0"/>
    </xf>
    <xf numFmtId="0" fontId="30" fillId="0" borderId="20" xfId="0" applyFont="1" applyBorder="1" applyAlignment="1" applyProtection="1">
      <alignment horizontal="center" vertical="center" wrapText="1"/>
      <protection locked="0"/>
    </xf>
    <xf numFmtId="0" fontId="30" fillId="0" borderId="20" xfId="0" applyFont="1" applyBorder="1" applyAlignment="1">
      <alignment vertical="center" wrapText="1"/>
    </xf>
    <xf numFmtId="0" fontId="29" fillId="0" borderId="20" xfId="0" applyFont="1" applyBorder="1" applyAlignment="1" applyProtection="1">
      <alignment horizontal="left" vertical="top" wrapText="1"/>
      <protection locked="0"/>
    </xf>
    <xf numFmtId="0" fontId="29" fillId="0" borderId="20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</xf>
    <xf numFmtId="10" fontId="5" fillId="0" borderId="20" xfId="0" applyNumberFormat="1" applyFont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166" fontId="5" fillId="0" borderId="0" xfId="0" applyNumberFormat="1" applyFont="1" applyBorder="1" applyAlignment="1" applyProtection="1">
      <alignment horizontal="center" vertical="center" wrapText="1"/>
    </xf>
    <xf numFmtId="9" fontId="3" fillId="0" borderId="0" xfId="0" applyNumberFormat="1" applyFont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166" fontId="3" fillId="3" borderId="5" xfId="0" applyNumberFormat="1" applyFont="1" applyFill="1" applyBorder="1" applyProtection="1">
      <protection locked="0"/>
    </xf>
    <xf numFmtId="0" fontId="3" fillId="3" borderId="20" xfId="0" applyFont="1" applyFill="1" applyBorder="1" applyProtection="1">
      <protection locked="0"/>
    </xf>
    <xf numFmtId="2" fontId="3" fillId="3" borderId="20" xfId="0" applyNumberFormat="1" applyFont="1" applyFill="1" applyBorder="1" applyProtection="1">
      <protection locked="0"/>
    </xf>
    <xf numFmtId="0" fontId="3" fillId="12" borderId="20" xfId="0" applyFont="1" applyFill="1" applyBorder="1" applyAlignment="1" applyProtection="1">
      <alignment horizontal="center"/>
      <protection locked="0"/>
    </xf>
    <xf numFmtId="10" fontId="3" fillId="11" borderId="0" xfId="0" applyNumberFormat="1" applyFont="1" applyFill="1" applyProtection="1">
      <protection locked="0"/>
    </xf>
    <xf numFmtId="0" fontId="4" fillId="2" borderId="24" xfId="0" applyFont="1" applyFill="1" applyBorder="1" applyAlignment="1" applyProtection="1">
      <alignment horizontal="left" vertical="center" wrapText="1"/>
      <protection locked="0"/>
    </xf>
    <xf numFmtId="0" fontId="15" fillId="0" borderId="20" xfId="0" applyFont="1" applyBorder="1" applyAlignment="1" applyProtection="1">
      <alignment horizontal="center" vertical="center" wrapText="1"/>
      <protection locked="0"/>
    </xf>
    <xf numFmtId="0" fontId="29" fillId="0" borderId="20" xfId="0" applyFont="1" applyBorder="1" applyAlignment="1">
      <alignment vertical="center" wrapText="1"/>
    </xf>
    <xf numFmtId="0" fontId="5" fillId="10" borderId="20" xfId="0" applyFont="1" applyFill="1" applyBorder="1" applyAlignment="1" applyProtection="1">
      <alignment horizontal="center" vertical="center" wrapText="1"/>
    </xf>
    <xf numFmtId="0" fontId="7" fillId="10" borderId="20" xfId="0" applyFont="1" applyFill="1" applyBorder="1" applyAlignment="1" applyProtection="1">
      <alignment horizontal="left" vertical="center" wrapText="1"/>
      <protection locked="0"/>
    </xf>
    <xf numFmtId="0" fontId="9" fillId="0" borderId="20" xfId="0" applyFont="1" applyBorder="1" applyAlignment="1">
      <alignment vertical="center" wrapText="1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32" fillId="13" borderId="24" xfId="2" applyFont="1" applyFill="1" applyBorder="1" applyAlignment="1" applyProtection="1">
      <alignment horizontal="left" vertical="center" wrapText="1"/>
      <protection locked="0"/>
    </xf>
    <xf numFmtId="0" fontId="34" fillId="14" borderId="20" xfId="2" applyFont="1" applyFill="1" applyBorder="1" applyAlignment="1" applyProtection="1">
      <alignment horizontal="left" vertical="center" wrapText="1"/>
      <protection locked="0"/>
    </xf>
    <xf numFmtId="0" fontId="35" fillId="0" borderId="20" xfId="2" applyFont="1" applyFill="1" applyBorder="1" applyAlignment="1" applyProtection="1">
      <alignment horizontal="center" vertical="center" wrapText="1"/>
      <protection locked="0"/>
    </xf>
    <xf numFmtId="0" fontId="34" fillId="0" borderId="20" xfId="2" applyFont="1" applyFill="1" applyBorder="1" applyAlignment="1">
      <alignment vertical="center" wrapText="1"/>
    </xf>
    <xf numFmtId="0" fontId="34" fillId="0" borderId="20" xfId="2" applyFont="1" applyFill="1" applyBorder="1" applyAlignment="1" applyProtection="1">
      <alignment horizontal="left" vertical="center" wrapText="1"/>
      <protection locked="0"/>
    </xf>
    <xf numFmtId="0" fontId="36" fillId="0" borderId="20" xfId="2" applyFont="1" applyFill="1" applyBorder="1" applyAlignment="1" applyProtection="1">
      <alignment horizontal="left" vertical="center" wrapText="1"/>
      <protection locked="0"/>
    </xf>
    <xf numFmtId="0" fontId="35" fillId="0" borderId="20" xfId="2" applyFont="1" applyFill="1" applyBorder="1" applyAlignment="1" applyProtection="1">
      <alignment horizontal="center" vertical="center" wrapText="1"/>
    </xf>
    <xf numFmtId="10" fontId="35" fillId="0" borderId="20" xfId="2" applyNumberFormat="1" applyFont="1" applyFill="1" applyBorder="1" applyAlignment="1" applyProtection="1">
      <alignment horizontal="center" vertical="center" wrapText="1"/>
    </xf>
    <xf numFmtId="0" fontId="37" fillId="0" borderId="20" xfId="2" applyFont="1" applyFill="1" applyBorder="1" applyAlignment="1" applyProtection="1">
      <alignment horizontal="center" vertical="center" wrapText="1"/>
      <protection locked="0"/>
    </xf>
    <xf numFmtId="0" fontId="37" fillId="15" borderId="20" xfId="2" applyFont="1" applyFill="1" applyBorder="1" applyAlignment="1" applyProtection="1">
      <alignment horizontal="center" vertical="center" wrapText="1"/>
    </xf>
    <xf numFmtId="44" fontId="37" fillId="0" borderId="0" xfId="1" applyNumberFormat="1" applyFont="1" applyFill="1" applyBorder="1" applyAlignment="1" applyProtection="1">
      <alignment horizontal="center" vertical="center" wrapText="1"/>
    </xf>
    <xf numFmtId="9" fontId="33" fillId="0" borderId="0" xfId="2" applyNumberFormat="1" applyFont="1" applyFill="1" applyBorder="1" applyAlignment="1" applyProtection="1">
      <alignment horizontal="center" vertical="center"/>
      <protection locked="0"/>
    </xf>
    <xf numFmtId="0" fontId="38" fillId="15" borderId="0" xfId="2" applyFont="1" applyFill="1" applyBorder="1" applyAlignment="1" applyProtection="1">
      <alignment horizontal="center" vertical="center" wrapText="1"/>
    </xf>
    <xf numFmtId="0" fontId="33" fillId="0" borderId="0" xfId="2" applyFont="1" applyFill="1" applyBorder="1" applyAlignment="1" applyProtection="1">
      <alignment horizontal="center" vertical="center"/>
      <protection locked="0"/>
    </xf>
    <xf numFmtId="0" fontId="33" fillId="0" borderId="0" xfId="2" applyFont="1" applyFill="1" applyBorder="1" applyAlignment="1" applyProtection="1">
      <alignment horizontal="center" vertical="center"/>
    </xf>
    <xf numFmtId="44" fontId="33" fillId="15" borderId="5" xfId="2" applyNumberFormat="1" applyFont="1" applyFill="1" applyBorder="1" applyProtection="1">
      <protection locked="0"/>
    </xf>
    <xf numFmtId="0" fontId="33" fillId="0" borderId="0" xfId="2" applyFont="1" applyFill="1" applyProtection="1">
      <protection locked="0"/>
    </xf>
    <xf numFmtId="0" fontId="33" fillId="15" borderId="20" xfId="2" applyFont="1" applyFill="1" applyBorder="1" applyProtection="1">
      <protection locked="0"/>
    </xf>
    <xf numFmtId="2" fontId="33" fillId="15" borderId="20" xfId="2" applyNumberFormat="1" applyFont="1" applyFill="1" applyBorder="1" applyProtection="1">
      <protection locked="0"/>
    </xf>
    <xf numFmtId="0" fontId="33" fillId="16" borderId="20" xfId="2" applyFont="1" applyFill="1" applyBorder="1" applyAlignment="1" applyProtection="1">
      <alignment horizontal="center"/>
      <protection locked="0"/>
    </xf>
    <xf numFmtId="10" fontId="33" fillId="17" borderId="0" xfId="2" applyNumberFormat="1" applyFont="1" applyFill="1" applyProtection="1">
      <protection locked="0"/>
    </xf>
    <xf numFmtId="0" fontId="33" fillId="0" borderId="0" xfId="2" applyFont="1" applyProtection="1">
      <protection locked="0"/>
    </xf>
    <xf numFmtId="0" fontId="37" fillId="14" borderId="20" xfId="2" applyFont="1" applyFill="1" applyBorder="1" applyAlignment="1" applyProtection="1">
      <alignment horizontal="center" vertical="center" wrapText="1"/>
    </xf>
    <xf numFmtId="0" fontId="4" fillId="0" borderId="72" xfId="0" applyFont="1" applyBorder="1" applyAlignment="1">
      <alignment horizontal="left"/>
    </xf>
    <xf numFmtId="4" fontId="8" fillId="3" borderId="6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1" xfId="0" applyFont="1" applyBorder="1" applyAlignment="1">
      <alignment horizontal="center"/>
    </xf>
    <xf numFmtId="0" fontId="5" fillId="0" borderId="78" xfId="0" applyFont="1" applyBorder="1" applyAlignment="1">
      <alignment horizontal="center" vertical="center" wrapText="1"/>
    </xf>
    <xf numFmtId="0" fontId="5" fillId="3" borderId="71" xfId="0" applyFont="1" applyFill="1" applyBorder="1" applyAlignment="1">
      <alignment horizontal="center"/>
    </xf>
    <xf numFmtId="0" fontId="5" fillId="2" borderId="68" xfId="0" applyFont="1" applyFill="1" applyBorder="1" applyAlignment="1">
      <alignment horizontal="left"/>
    </xf>
    <xf numFmtId="0" fontId="7" fillId="2" borderId="69" xfId="0" applyFont="1" applyFill="1" applyBorder="1" applyAlignment="1">
      <alignment horizontal="center" vertical="center" wrapText="1"/>
    </xf>
    <xf numFmtId="0" fontId="9" fillId="0" borderId="80" xfId="0" applyFont="1" applyBorder="1" applyAlignment="1" applyProtection="1">
      <alignment horizontal="left" vertical="center" wrapText="1"/>
      <protection locked="0"/>
    </xf>
    <xf numFmtId="10" fontId="8" fillId="3" borderId="7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76" xfId="0" applyFont="1" applyFill="1" applyBorder="1" applyAlignment="1" applyProtection="1">
      <alignment horizontal="left" vertical="center" wrapText="1"/>
      <protection locked="0"/>
    </xf>
    <xf numFmtId="4" fontId="8" fillId="18" borderId="79" xfId="0" applyNumberFormat="1" applyFont="1" applyFill="1" applyBorder="1" applyAlignment="1" applyProtection="1">
      <alignment horizontal="center" vertical="center" wrapText="1"/>
    </xf>
    <xf numFmtId="0" fontId="10" fillId="0" borderId="78" xfId="0" applyFont="1" applyBorder="1" applyAlignment="1" applyProtection="1">
      <alignment horizontal="left" vertical="center" wrapText="1"/>
      <protection locked="0"/>
    </xf>
    <xf numFmtId="0" fontId="5" fillId="3" borderId="78" xfId="0" applyFont="1" applyFill="1" applyBorder="1" applyAlignment="1">
      <alignment horizontal="center"/>
    </xf>
    <xf numFmtId="0" fontId="10" fillId="0" borderId="75" xfId="0" applyFont="1" applyBorder="1" applyAlignment="1" applyProtection="1">
      <alignment horizontal="left" vertical="center" wrapText="1"/>
      <protection locked="0"/>
    </xf>
    <xf numFmtId="4" fontId="8" fillId="2" borderId="77" xfId="0" applyNumberFormat="1" applyFont="1" applyFill="1" applyBorder="1" applyAlignment="1" applyProtection="1">
      <alignment horizontal="center" vertical="center" wrapText="1"/>
    </xf>
    <xf numFmtId="10" fontId="8" fillId="3" borderId="6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2" xfId="0" applyFont="1" applyBorder="1" applyAlignment="1" applyProtection="1">
      <alignment horizontal="left" vertical="center" wrapText="1"/>
      <protection locked="0"/>
    </xf>
    <xf numFmtId="0" fontId="5" fillId="3" borderId="70" xfId="0" applyFont="1" applyFill="1" applyBorder="1" applyAlignment="1">
      <alignment horizontal="left"/>
    </xf>
    <xf numFmtId="164" fontId="8" fillId="3" borderId="6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3" xfId="0" applyFont="1" applyBorder="1" applyAlignment="1">
      <alignment horizontal="left"/>
    </xf>
    <xf numFmtId="164" fontId="8" fillId="3" borderId="7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8" xfId="0" applyFont="1" applyFill="1" applyBorder="1" applyAlignment="1">
      <alignment horizontal="center"/>
    </xf>
    <xf numFmtId="0" fontId="7" fillId="2" borderId="69" xfId="0" applyFont="1" applyFill="1" applyBorder="1" applyAlignment="1">
      <alignment horizontal="center" vertical="center"/>
    </xf>
    <xf numFmtId="0" fontId="8" fillId="0" borderId="60" xfId="0" applyFont="1" applyBorder="1" applyAlignment="1" applyProtection="1">
      <alignment horizontal="center" vertical="center"/>
      <protection hidden="1"/>
    </xf>
    <xf numFmtId="10" fontId="11" fillId="3" borderId="66" xfId="0" applyNumberFormat="1" applyFont="1" applyFill="1" applyBorder="1" applyAlignment="1" applyProtection="1">
      <alignment horizontal="center" vertical="center"/>
    </xf>
    <xf numFmtId="0" fontId="12" fillId="0" borderId="62" xfId="0" applyFont="1" applyBorder="1" applyAlignment="1" applyProtection="1">
      <alignment horizontal="center" vertical="center"/>
      <protection hidden="1"/>
    </xf>
    <xf numFmtId="0" fontId="4" fillId="0" borderId="63" xfId="0" applyFont="1" applyBorder="1" applyAlignment="1" applyProtection="1">
      <alignment horizontal="center" vertical="center"/>
      <protection hidden="1"/>
    </xf>
    <xf numFmtId="0" fontId="8" fillId="0" borderId="62" xfId="0" applyFont="1" applyBorder="1" applyAlignment="1" applyProtection="1">
      <alignment horizontal="center" vertical="center"/>
      <protection hidden="1"/>
    </xf>
    <xf numFmtId="165" fontId="11" fillId="3" borderId="67" xfId="0" applyNumberFormat="1" applyFont="1" applyFill="1" applyBorder="1" applyAlignment="1" applyProtection="1">
      <alignment horizontal="center" vertical="center"/>
    </xf>
    <xf numFmtId="1" fontId="11" fillId="3" borderId="67" xfId="0" applyNumberFormat="1" applyFont="1" applyFill="1" applyBorder="1" applyAlignment="1" applyProtection="1">
      <alignment horizontal="center" vertical="center"/>
    </xf>
    <xf numFmtId="10" fontId="11" fillId="3" borderId="61" xfId="0" applyNumberFormat="1" applyFont="1" applyFill="1" applyBorder="1" applyAlignment="1" applyProtection="1">
      <alignment horizontal="center" vertical="center"/>
    </xf>
    <xf numFmtId="0" fontId="4" fillId="0" borderId="62" xfId="0" applyFont="1" applyBorder="1" applyAlignment="1" applyProtection="1">
      <alignment horizontal="center" vertical="center"/>
      <protection hidden="1"/>
    </xf>
    <xf numFmtId="10" fontId="11" fillId="3" borderId="64" xfId="0" applyNumberFormat="1" applyFont="1" applyFill="1" applyBorder="1" applyAlignment="1" applyProtection="1">
      <alignment horizontal="center" vertical="center"/>
    </xf>
    <xf numFmtId="0" fontId="4" fillId="0" borderId="65" xfId="0" applyFont="1" applyBorder="1" applyAlignment="1" applyProtection="1">
      <alignment horizontal="center" vertical="center"/>
      <protection hidden="1"/>
    </xf>
    <xf numFmtId="164" fontId="11" fillId="3" borderId="61" xfId="0" applyNumberFormat="1" applyFont="1" applyFill="1" applyBorder="1" applyAlignment="1" applyProtection="1">
      <alignment horizontal="center" vertical="center"/>
    </xf>
    <xf numFmtId="0" fontId="4" fillId="0" borderId="63" xfId="0" applyFont="1" applyBorder="1" applyAlignment="1">
      <alignment horizontal="left"/>
    </xf>
    <xf numFmtId="3" fontId="8" fillId="18" borderId="9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 wrapText="1"/>
    </xf>
    <xf numFmtId="0" fontId="5" fillId="2" borderId="95" xfId="0" applyFont="1" applyFill="1" applyBorder="1" applyAlignment="1">
      <alignment horizontal="left"/>
    </xf>
    <xf numFmtId="0" fontId="7" fillId="2" borderId="96" xfId="0" applyFont="1" applyFill="1" applyBorder="1" applyAlignment="1">
      <alignment horizontal="center" vertical="center" wrapText="1"/>
    </xf>
    <xf numFmtId="0" fontId="9" fillId="0" borderId="72" xfId="0" applyFont="1" applyBorder="1" applyAlignment="1" applyProtection="1">
      <alignment horizontal="center" vertical="center" wrapText="1"/>
      <protection locked="0"/>
    </xf>
    <xf numFmtId="0" fontId="9" fillId="0" borderId="60" xfId="0" applyFont="1" applyBorder="1" applyAlignment="1" applyProtection="1">
      <alignment horizontal="center" vertical="center" wrapText="1"/>
      <protection locked="0"/>
    </xf>
    <xf numFmtId="0" fontId="9" fillId="0" borderId="93" xfId="0" applyFont="1" applyBorder="1" applyAlignment="1" applyProtection="1">
      <alignment horizontal="center" vertical="center" wrapText="1"/>
      <protection locked="0"/>
    </xf>
    <xf numFmtId="3" fontId="9" fillId="3" borderId="66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98" xfId="0" applyFont="1" applyFill="1" applyBorder="1" applyAlignment="1">
      <alignment horizontal="center" vertical="center"/>
    </xf>
    <xf numFmtId="0" fontId="4" fillId="0" borderId="63" xfId="0" applyFont="1" applyBorder="1" applyAlignment="1">
      <alignment horizontal="center"/>
    </xf>
    <xf numFmtId="0" fontId="5" fillId="2" borderId="95" xfId="0" applyFont="1" applyFill="1" applyBorder="1" applyAlignment="1" applyProtection="1">
      <alignment horizontal="left" vertical="center" wrapText="1"/>
      <protection locked="0"/>
    </xf>
    <xf numFmtId="1" fontId="7" fillId="2" borderId="9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84" xfId="0" applyFont="1" applyBorder="1" applyAlignment="1" applyProtection="1">
      <alignment horizontal="center" vertical="center" wrapText="1"/>
      <protection hidden="1"/>
    </xf>
    <xf numFmtId="0" fontId="9" fillId="0" borderId="92" xfId="0" applyFont="1" applyBorder="1" applyAlignment="1" applyProtection="1">
      <alignment horizontal="center" vertical="center" wrapText="1"/>
      <protection hidden="1"/>
    </xf>
    <xf numFmtId="3" fontId="9" fillId="3" borderId="9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63" xfId="0" applyFont="1" applyBorder="1" applyAlignment="1" applyProtection="1">
      <alignment horizontal="center" vertical="center" wrapText="1"/>
      <protection locked="0"/>
    </xf>
    <xf numFmtId="0" fontId="9" fillId="0" borderId="97" xfId="0" applyFont="1" applyBorder="1" applyAlignment="1" applyProtection="1">
      <alignment horizontal="center" vertical="center" wrapText="1"/>
      <protection hidden="1"/>
    </xf>
    <xf numFmtId="3" fontId="9" fillId="3" borderId="94" xfId="0" applyNumberFormat="1" applyFont="1" applyFill="1" applyBorder="1" applyAlignment="1" applyProtection="1">
      <alignment horizontal="center" vertical="center" wrapText="1"/>
      <protection locked="0"/>
    </xf>
    <xf numFmtId="17" fontId="9" fillId="0" borderId="84" xfId="0" applyNumberFormat="1" applyFont="1" applyBorder="1" applyAlignment="1" applyProtection="1">
      <alignment horizontal="center" vertical="center" wrapText="1"/>
      <protection hidden="1"/>
    </xf>
    <xf numFmtId="0" fontId="5" fillId="2" borderId="63" xfId="0" applyFont="1" applyFill="1" applyBorder="1" applyAlignment="1" applyProtection="1">
      <alignment horizontal="left" vertical="center" wrapText="1"/>
      <protection locked="0"/>
    </xf>
    <xf numFmtId="3" fontId="9" fillId="18" borderId="94" xfId="0" applyNumberFormat="1" applyFont="1" applyFill="1" applyBorder="1" applyAlignment="1" applyProtection="1">
      <alignment horizontal="center" vertical="center" wrapText="1"/>
      <protection locked="0"/>
    </xf>
    <xf numFmtId="1" fontId="7" fillId="2" borderId="8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0" xfId="0" applyFont="1" applyFill="1" applyBorder="1" applyAlignment="1" applyProtection="1">
      <alignment horizontal="left" vertical="center" wrapText="1"/>
      <protection locked="0"/>
    </xf>
    <xf numFmtId="0" fontId="5" fillId="3" borderId="70" xfId="0" applyFont="1" applyFill="1" applyBorder="1" applyAlignment="1">
      <alignment horizontal="center"/>
    </xf>
    <xf numFmtId="0" fontId="7" fillId="2" borderId="91" xfId="0" applyFont="1" applyFill="1" applyBorder="1" applyAlignment="1">
      <alignment horizontal="center" vertical="center"/>
    </xf>
    <xf numFmtId="0" fontId="4" fillId="0" borderId="72" xfId="0" applyFont="1" applyBorder="1" applyAlignment="1">
      <alignment horizontal="center"/>
    </xf>
    <xf numFmtId="0" fontId="4" fillId="0" borderId="84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4" fillId="0" borderId="88" xfId="0" applyFont="1" applyBorder="1" applyAlignment="1">
      <alignment horizontal="center"/>
    </xf>
    <xf numFmtId="3" fontId="9" fillId="3" borderId="7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6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4" fillId="0" borderId="83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4" fontId="4" fillId="18" borderId="85" xfId="0" applyNumberFormat="1" applyFont="1" applyFill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77" xfId="0" applyFont="1" applyBorder="1" applyAlignment="1">
      <alignment horizontal="center"/>
    </xf>
    <xf numFmtId="0" fontId="4" fillId="0" borderId="82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87" xfId="0" applyFont="1" applyBorder="1" applyAlignment="1">
      <alignment horizontal="center"/>
    </xf>
    <xf numFmtId="0" fontId="9" fillId="0" borderId="24" xfId="0" applyFont="1" applyBorder="1" applyAlignment="1" applyProtection="1">
      <alignment horizontal="left" vertical="center" wrapText="1"/>
      <protection hidden="1"/>
    </xf>
    <xf numFmtId="0" fontId="9" fillId="0" borderId="24" xfId="0" applyFont="1" applyBorder="1" applyAlignment="1" applyProtection="1">
      <alignment horizontal="left" vertical="center"/>
      <protection hidden="1"/>
    </xf>
    <xf numFmtId="0" fontId="4" fillId="0" borderId="31" xfId="0" applyFont="1" applyBorder="1" applyAlignment="1">
      <alignment horizontal="center"/>
    </xf>
    <xf numFmtId="0" fontId="5" fillId="0" borderId="99" xfId="0" applyFont="1" applyBorder="1" applyAlignment="1">
      <alignment horizontal="center" vertical="center" wrapText="1"/>
    </xf>
    <xf numFmtId="0" fontId="5" fillId="3" borderId="99" xfId="0" applyFont="1" applyFill="1" applyBorder="1" applyAlignment="1">
      <alignment horizontal="center"/>
    </xf>
    <xf numFmtId="0" fontId="15" fillId="2" borderId="24" xfId="0" applyFont="1" applyFill="1" applyBorder="1" applyAlignment="1" applyProtection="1">
      <alignment horizontal="center" vertical="center"/>
      <protection hidden="1"/>
    </xf>
    <xf numFmtId="0" fontId="7" fillId="2" borderId="21" xfId="0" applyFont="1" applyFill="1" applyBorder="1" applyAlignment="1">
      <alignment horizontal="center" vertical="center"/>
    </xf>
    <xf numFmtId="0" fontId="8" fillId="2" borderId="37" xfId="0" applyFont="1" applyFill="1" applyBorder="1" applyAlignment="1" applyProtection="1">
      <alignment horizontal="left" vertical="center"/>
      <protection hidden="1"/>
    </xf>
    <xf numFmtId="0" fontId="9" fillId="0" borderId="20" xfId="0" applyFont="1" applyBorder="1" applyAlignment="1" applyProtection="1">
      <alignment horizontal="left" vertical="center"/>
      <protection hidden="1"/>
    </xf>
    <xf numFmtId="0" fontId="5" fillId="2" borderId="24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9" fillId="0" borderId="20" xfId="0" applyFont="1" applyBorder="1" applyAlignment="1" applyProtection="1">
      <alignment horizontal="left" vertical="center" wrapText="1"/>
      <protection hidden="1"/>
    </xf>
    <xf numFmtId="164" fontId="7" fillId="3" borderId="21" xfId="0" applyNumberFormat="1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left" vertical="center"/>
      <protection hidden="1"/>
    </xf>
    <xf numFmtId="0" fontId="5" fillId="2" borderId="24" xfId="0" applyFont="1" applyFill="1" applyBorder="1" applyAlignment="1">
      <alignment horizontal="center"/>
    </xf>
    <xf numFmtId="0" fontId="5" fillId="0" borderId="70" xfId="0" applyFont="1" applyBorder="1" applyAlignment="1">
      <alignment horizontal="center" vertical="center" wrapText="1"/>
    </xf>
    <xf numFmtId="0" fontId="9" fillId="0" borderId="37" xfId="0" applyFont="1" applyBorder="1" applyAlignment="1" applyProtection="1">
      <alignment horizontal="left" vertical="center" wrapText="1"/>
      <protection hidden="1"/>
    </xf>
    <xf numFmtId="164" fontId="7" fillId="3" borderId="23" xfId="0" applyNumberFormat="1" applyFont="1" applyFill="1" applyBorder="1" applyAlignment="1" applyProtection="1">
      <alignment horizontal="center" vertical="center"/>
      <protection locked="0"/>
    </xf>
    <xf numFmtId="10" fontId="11" fillId="3" borderId="20" xfId="0" applyNumberFormat="1" applyFont="1" applyFill="1" applyBorder="1" applyAlignment="1" applyProtection="1">
      <alignment horizontal="center" vertical="center"/>
    </xf>
    <xf numFmtId="0" fontId="12" fillId="0" borderId="24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10" fontId="11" fillId="3" borderId="21" xfId="0" applyNumberFormat="1" applyFont="1" applyFill="1" applyBorder="1" applyAlignment="1" applyProtection="1">
      <alignment horizontal="center" vertical="center"/>
    </xf>
    <xf numFmtId="0" fontId="5" fillId="3" borderId="99" xfId="0" applyFont="1" applyFill="1" applyBorder="1" applyAlignment="1">
      <alignment horizontal="left"/>
    </xf>
    <xf numFmtId="0" fontId="8" fillId="0" borderId="24" xfId="0" applyFont="1" applyBorder="1" applyAlignment="1" applyProtection="1">
      <alignment horizontal="center" vertical="center"/>
      <protection hidden="1"/>
    </xf>
    <xf numFmtId="0" fontId="11" fillId="3" borderId="21" xfId="0" applyFont="1" applyFill="1" applyBorder="1" applyAlignment="1" applyProtection="1">
      <alignment horizontal="center" vertical="center"/>
    </xf>
    <xf numFmtId="164" fontId="11" fillId="3" borderId="21" xfId="0" applyNumberFormat="1" applyFont="1" applyFill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  <protection hidden="1"/>
    </xf>
    <xf numFmtId="10" fontId="11" fillId="3" borderId="22" xfId="0" applyNumberFormat="1" applyFont="1" applyFill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  <protection hidden="1"/>
    </xf>
    <xf numFmtId="0" fontId="0" fillId="0" borderId="3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5" xfId="0" applyFont="1" applyBorder="1" applyAlignment="1">
      <alignment horizontal="left" vertical="center" wrapText="1"/>
    </xf>
    <xf numFmtId="0" fontId="0" fillId="0" borderId="35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0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Font="1" applyBorder="1" applyAlignment="1">
      <alignment horizontal="center" vertical="center" wrapText="1"/>
    </xf>
    <xf numFmtId="0" fontId="0" fillId="0" borderId="18" xfId="0" applyFont="1" applyBorder="1" applyAlignment="1">
      <alignment vertical="center" wrapText="1"/>
    </xf>
    <xf numFmtId="0" fontId="0" fillId="0" borderId="18" xfId="0" applyFont="1" applyBorder="1" applyAlignment="1">
      <alignment horizontal="left" vertical="center"/>
    </xf>
    <xf numFmtId="0" fontId="17" fillId="0" borderId="27" xfId="0" applyFont="1" applyBorder="1" applyAlignment="1">
      <alignment horizontal="center" vertical="center"/>
    </xf>
    <xf numFmtId="0" fontId="0" fillId="0" borderId="22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/>
    </xf>
    <xf numFmtId="0" fontId="0" fillId="0" borderId="35" xfId="0" applyFont="1" applyBorder="1" applyAlignment="1">
      <alignment vertical="center" wrapText="1"/>
    </xf>
    <xf numFmtId="0" fontId="0" fillId="0" borderId="35" xfId="0" applyFont="1" applyBorder="1" applyAlignment="1">
      <alignment horizontal="left" wrapText="1"/>
    </xf>
    <xf numFmtId="0" fontId="0" fillId="0" borderId="22" xfId="0" applyFont="1" applyBorder="1" applyAlignment="1">
      <alignment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0" fillId="0" borderId="20" xfId="0" applyFont="1" applyBorder="1" applyAlignment="1">
      <alignment horizontal="left" vertical="center"/>
    </xf>
    <xf numFmtId="0" fontId="0" fillId="0" borderId="20" xfId="0" applyFont="1" applyBorder="1" applyAlignment="1">
      <alignment vertical="center"/>
    </xf>
    <xf numFmtId="0" fontId="0" fillId="0" borderId="18" xfId="0" applyFont="1" applyBorder="1" applyAlignment="1">
      <alignment horizontal="left" vertical="center" wrapText="1"/>
    </xf>
    <xf numFmtId="0" fontId="25" fillId="0" borderId="0" xfId="0" applyFont="1" applyBorder="1" applyAlignment="1" applyProtection="1">
      <alignment horizontal="center" wrapText="1"/>
      <protection locked="0"/>
    </xf>
    <xf numFmtId="166" fontId="11" fillId="9" borderId="20" xfId="0" applyNumberFormat="1" applyFont="1" applyFill="1" applyBorder="1" applyAlignment="1" applyProtection="1">
      <alignment horizontal="right"/>
      <protection locked="0"/>
    </xf>
    <xf numFmtId="2" fontId="11" fillId="3" borderId="20" xfId="0" applyNumberFormat="1" applyFont="1" applyFill="1" applyBorder="1" applyAlignment="1" applyProtection="1">
      <alignment horizontal="right"/>
      <protection locked="0"/>
    </xf>
    <xf numFmtId="10" fontId="11" fillId="3" borderId="20" xfId="0" applyNumberFormat="1" applyFont="1" applyFill="1" applyBorder="1" applyAlignment="1" applyProtection="1">
      <alignment horizontal="right"/>
      <protection locked="0"/>
    </xf>
    <xf numFmtId="0" fontId="21" fillId="4" borderId="100" xfId="0" applyFont="1" applyFill="1" applyBorder="1" applyAlignment="1" applyProtection="1">
      <alignment horizontal="center"/>
      <protection locked="0"/>
    </xf>
  </cellXfs>
  <cellStyles count="4">
    <cellStyle name="Euro 2" xfId="1"/>
    <cellStyle name="Normale" xfId="0" builtinId="0"/>
    <cellStyle name="Normale 3" xfId="2"/>
    <cellStyle name="Valuta" xfId="3" builtinId="4"/>
  </cellStyles>
  <dxfs count="13">
    <dxf>
      <font>
        <b/>
        <i val="0"/>
        <strike val="0"/>
        <condense val="0"/>
        <extend val="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lor rgb="FFFFFFFF"/>
      </font>
      <fill>
        <patternFill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FF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color rgb="FFFFFFFF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color rgb="FFFFFFFF"/>
      </font>
      <fill>
        <patternFill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7964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638175</xdr:colOff>
      <xdr:row>16</xdr:row>
      <xdr:rowOff>333375</xdr:rowOff>
    </xdr:to>
    <xdr:sp macro="" textlink="">
      <xdr:nvSpPr>
        <xdr:cNvPr id="1046" name="shapetype_202" hidden="1"/>
        <xdr:cNvSpPr txBox="1">
          <a:spLocks noSelect="1" noChangeArrowheads="1"/>
        </xdr:cNvSpPr>
      </xdr:nvSpPr>
      <xdr:spPr bwMode="auto">
        <a:xfrm>
          <a:off x="0" y="0"/>
          <a:ext cx="11487150" cy="12458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638175</xdr:colOff>
      <xdr:row>16</xdr:row>
      <xdr:rowOff>333375</xdr:rowOff>
    </xdr:to>
    <xdr:sp macro="" textlink="">
      <xdr:nvSpPr>
        <xdr:cNvPr id="1047" name="Text Box 20" hidden="1"/>
        <xdr:cNvSpPr txBox="1">
          <a:spLocks noSelect="1" noChangeArrowheads="1"/>
        </xdr:cNvSpPr>
      </xdr:nvSpPr>
      <xdr:spPr bwMode="auto">
        <a:xfrm>
          <a:off x="0" y="0"/>
          <a:ext cx="11487150" cy="12458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638175</xdr:colOff>
      <xdr:row>16</xdr:row>
      <xdr:rowOff>333375</xdr:rowOff>
    </xdr:to>
    <xdr:sp macro="" textlink="">
      <xdr:nvSpPr>
        <xdr:cNvPr id="1048" name="Text Box 18" hidden="1"/>
        <xdr:cNvSpPr txBox="1">
          <a:spLocks noSelect="1" noChangeArrowheads="1"/>
        </xdr:cNvSpPr>
      </xdr:nvSpPr>
      <xdr:spPr bwMode="auto">
        <a:xfrm>
          <a:off x="0" y="0"/>
          <a:ext cx="11487150" cy="12458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638175</xdr:colOff>
      <xdr:row>16</xdr:row>
      <xdr:rowOff>333375</xdr:rowOff>
    </xdr:to>
    <xdr:sp macro="" textlink="">
      <xdr:nvSpPr>
        <xdr:cNvPr id="1049" name="Text Box 16" hidden="1"/>
        <xdr:cNvSpPr txBox="1">
          <a:spLocks noSelect="1" noChangeArrowheads="1"/>
        </xdr:cNvSpPr>
      </xdr:nvSpPr>
      <xdr:spPr bwMode="auto">
        <a:xfrm>
          <a:off x="0" y="0"/>
          <a:ext cx="11487150" cy="12458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638175</xdr:colOff>
      <xdr:row>16</xdr:row>
      <xdr:rowOff>333375</xdr:rowOff>
    </xdr:to>
    <xdr:sp macro="" textlink="">
      <xdr:nvSpPr>
        <xdr:cNvPr id="1050" name="Text Box 14" hidden="1"/>
        <xdr:cNvSpPr txBox="1">
          <a:spLocks noSelect="1" noChangeArrowheads="1"/>
        </xdr:cNvSpPr>
      </xdr:nvSpPr>
      <xdr:spPr bwMode="auto">
        <a:xfrm>
          <a:off x="0" y="0"/>
          <a:ext cx="11487150" cy="12458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638175</xdr:colOff>
      <xdr:row>16</xdr:row>
      <xdr:rowOff>333375</xdr:rowOff>
    </xdr:to>
    <xdr:sp macro="" textlink="">
      <xdr:nvSpPr>
        <xdr:cNvPr id="1051" name="Text Box 12" hidden="1"/>
        <xdr:cNvSpPr txBox="1">
          <a:spLocks noSelect="1" noChangeArrowheads="1"/>
        </xdr:cNvSpPr>
      </xdr:nvSpPr>
      <xdr:spPr bwMode="auto">
        <a:xfrm>
          <a:off x="0" y="0"/>
          <a:ext cx="11487150" cy="12458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638175</xdr:colOff>
      <xdr:row>16</xdr:row>
      <xdr:rowOff>333375</xdr:rowOff>
    </xdr:to>
    <xdr:sp macro="" textlink="">
      <xdr:nvSpPr>
        <xdr:cNvPr id="1052" name="Text Box 10" hidden="1"/>
        <xdr:cNvSpPr txBox="1">
          <a:spLocks noSelect="1" noChangeArrowheads="1"/>
        </xdr:cNvSpPr>
      </xdr:nvSpPr>
      <xdr:spPr bwMode="auto">
        <a:xfrm>
          <a:off x="0" y="0"/>
          <a:ext cx="11487150" cy="12458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638175</xdr:colOff>
      <xdr:row>16</xdr:row>
      <xdr:rowOff>333375</xdr:rowOff>
    </xdr:to>
    <xdr:sp macro="" textlink="">
      <xdr:nvSpPr>
        <xdr:cNvPr id="1053" name="Text Box 8" hidden="1"/>
        <xdr:cNvSpPr txBox="1">
          <a:spLocks noSelect="1" noChangeArrowheads="1"/>
        </xdr:cNvSpPr>
      </xdr:nvSpPr>
      <xdr:spPr bwMode="auto">
        <a:xfrm>
          <a:off x="0" y="0"/>
          <a:ext cx="11487150" cy="12458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638175</xdr:colOff>
      <xdr:row>16</xdr:row>
      <xdr:rowOff>333375</xdr:rowOff>
    </xdr:to>
    <xdr:sp macro="" textlink="">
      <xdr:nvSpPr>
        <xdr:cNvPr id="1054" name="Text Box 6" hidden="1"/>
        <xdr:cNvSpPr txBox="1">
          <a:spLocks noSelect="1" noChangeArrowheads="1"/>
        </xdr:cNvSpPr>
      </xdr:nvSpPr>
      <xdr:spPr bwMode="auto">
        <a:xfrm>
          <a:off x="0" y="0"/>
          <a:ext cx="11487150" cy="12458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638175</xdr:colOff>
      <xdr:row>16</xdr:row>
      <xdr:rowOff>333375</xdr:rowOff>
    </xdr:to>
    <xdr:sp macro="" textlink="">
      <xdr:nvSpPr>
        <xdr:cNvPr id="1055" name="Text Box 4" hidden="1"/>
        <xdr:cNvSpPr txBox="1">
          <a:spLocks noSelect="1" noChangeArrowheads="1"/>
        </xdr:cNvSpPr>
      </xdr:nvSpPr>
      <xdr:spPr bwMode="auto">
        <a:xfrm>
          <a:off x="0" y="0"/>
          <a:ext cx="11487150" cy="12458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638175</xdr:colOff>
      <xdr:row>16</xdr:row>
      <xdr:rowOff>333375</xdr:rowOff>
    </xdr:to>
    <xdr:sp macro="" textlink="">
      <xdr:nvSpPr>
        <xdr:cNvPr id="1056" name="Text Box 2" hidden="1"/>
        <xdr:cNvSpPr txBox="1">
          <a:spLocks noSelect="1" noChangeArrowheads="1"/>
        </xdr:cNvSpPr>
      </xdr:nvSpPr>
      <xdr:spPr bwMode="auto">
        <a:xfrm>
          <a:off x="0" y="0"/>
          <a:ext cx="11487150" cy="12458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2"/>
  <sheetViews>
    <sheetView topLeftCell="C1" zoomScaleNormal="100" workbookViewId="0">
      <selection activeCell="E31" sqref="E31"/>
    </sheetView>
  </sheetViews>
  <sheetFormatPr defaultColWidth="8.5703125" defaultRowHeight="15"/>
  <cols>
    <col min="1" max="1" width="3.7109375" customWidth="1"/>
    <col min="2" max="2" width="42.140625" customWidth="1"/>
    <col min="3" max="3" width="12.42578125" customWidth="1"/>
    <col min="4" max="4" width="62" customWidth="1"/>
    <col min="5" max="5" width="40.7109375" customWidth="1"/>
    <col min="6" max="7" width="0" hidden="1" customWidth="1"/>
  </cols>
  <sheetData>
    <row r="1" spans="1:5" s="3" customFormat="1" ht="29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ht="15" customHeight="1">
      <c r="A2">
        <v>1</v>
      </c>
      <c r="B2" t="s">
        <v>5</v>
      </c>
      <c r="C2">
        <v>1</v>
      </c>
      <c r="D2" t="s">
        <v>6</v>
      </c>
      <c r="E2" s="4" t="s">
        <v>7</v>
      </c>
    </row>
    <row r="3" spans="1:5" ht="18" customHeight="1">
      <c r="C3">
        <v>2</v>
      </c>
      <c r="D3" t="s">
        <v>8</v>
      </c>
      <c r="E3" s="4" t="s">
        <v>7</v>
      </c>
    </row>
    <row r="4" spans="1:5" ht="15" customHeight="1">
      <c r="C4">
        <v>3</v>
      </c>
      <c r="D4" t="s">
        <v>9</v>
      </c>
      <c r="E4" s="4" t="s">
        <v>7</v>
      </c>
    </row>
    <row r="5" spans="1:5" ht="15" customHeight="1">
      <c r="C5">
        <v>4</v>
      </c>
      <c r="D5" t="s">
        <v>10</v>
      </c>
      <c r="E5" s="4" t="s">
        <v>7</v>
      </c>
    </row>
    <row r="6" spans="1:5" ht="15" customHeight="1">
      <c r="C6">
        <v>5</v>
      </c>
      <c r="D6" t="s">
        <v>11</v>
      </c>
      <c r="E6" s="4" t="s">
        <v>7</v>
      </c>
    </row>
    <row r="7" spans="1:5" ht="15" customHeight="1">
      <c r="C7">
        <v>6</v>
      </c>
      <c r="D7" t="s">
        <v>12</v>
      </c>
      <c r="E7" s="4" t="s">
        <v>7</v>
      </c>
    </row>
    <row r="8" spans="1:5" ht="15" customHeight="1">
      <c r="C8">
        <v>7</v>
      </c>
      <c r="D8" t="s">
        <v>13</v>
      </c>
      <c r="E8" s="4" t="s">
        <v>7</v>
      </c>
    </row>
    <row r="9" spans="1:5" ht="12.75" customHeight="1">
      <c r="C9">
        <v>8</v>
      </c>
      <c r="D9" t="s">
        <v>14</v>
      </c>
      <c r="E9" s="4" t="s">
        <v>7</v>
      </c>
    </row>
    <row r="10" spans="1:5" ht="12.75" customHeight="1">
      <c r="C10">
        <v>10</v>
      </c>
      <c r="D10" t="s">
        <v>15</v>
      </c>
      <c r="E10" s="4" t="s">
        <v>7</v>
      </c>
    </row>
    <row r="11" spans="1:5" ht="12.75" customHeight="1">
      <c r="C11">
        <v>11</v>
      </c>
      <c r="D11" t="s">
        <v>16</v>
      </c>
      <c r="E11" s="4" t="s">
        <v>7</v>
      </c>
    </row>
    <row r="12" spans="1:5" ht="12.95" customHeight="1">
      <c r="A12">
        <v>3</v>
      </c>
      <c r="B12" t="s">
        <v>17</v>
      </c>
      <c r="C12">
        <v>1</v>
      </c>
      <c r="D12" t="s">
        <v>18</v>
      </c>
      <c r="E12" s="5" t="s">
        <v>356</v>
      </c>
    </row>
    <row r="13" spans="1:5" ht="12.95" customHeight="1">
      <c r="C13">
        <v>2</v>
      </c>
      <c r="D13" t="s">
        <v>19</v>
      </c>
      <c r="E13" s="5" t="s">
        <v>356</v>
      </c>
    </row>
    <row r="14" spans="1:5" ht="12.95" customHeight="1">
      <c r="A14">
        <v>4</v>
      </c>
      <c r="B14" t="s">
        <v>20</v>
      </c>
      <c r="C14">
        <v>1</v>
      </c>
      <c r="D14" t="s">
        <v>21</v>
      </c>
      <c r="E14" s="4" t="s">
        <v>7</v>
      </c>
    </row>
    <row r="15" spans="1:5" ht="12.95" customHeight="1">
      <c r="C15">
        <v>2</v>
      </c>
      <c r="D15" t="s">
        <v>22</v>
      </c>
      <c r="E15" s="4" t="s">
        <v>7</v>
      </c>
    </row>
    <row r="16" spans="1:5" ht="12.95" customHeight="1">
      <c r="C16">
        <v>4</v>
      </c>
      <c r="D16" t="s">
        <v>23</v>
      </c>
      <c r="E16" s="4" t="s">
        <v>7</v>
      </c>
    </row>
    <row r="17" spans="1:5" ht="12.95" customHeight="1">
      <c r="C17">
        <v>6</v>
      </c>
      <c r="D17" t="s">
        <v>24</v>
      </c>
      <c r="E17" s="4" t="s">
        <v>7</v>
      </c>
    </row>
    <row r="18" spans="1:5" ht="12.95" customHeight="1">
      <c r="A18">
        <v>5</v>
      </c>
      <c r="B18" t="s">
        <v>25</v>
      </c>
      <c r="C18">
        <v>1</v>
      </c>
      <c r="D18" t="s">
        <v>26</v>
      </c>
      <c r="E18" s="4" t="s">
        <v>7</v>
      </c>
    </row>
    <row r="19" spans="1:5" ht="12.95" customHeight="1">
      <c r="C19">
        <v>2</v>
      </c>
      <c r="D19" t="s">
        <v>27</v>
      </c>
      <c r="E19" s="4" t="s">
        <v>7</v>
      </c>
    </row>
    <row r="20" spans="1:5" ht="12.95" customHeight="1">
      <c r="A20">
        <v>6</v>
      </c>
      <c r="B20" t="s">
        <v>28</v>
      </c>
      <c r="C20">
        <v>1</v>
      </c>
      <c r="D20" t="s">
        <v>29</v>
      </c>
      <c r="E20" s="4" t="s">
        <v>7</v>
      </c>
    </row>
    <row r="21" spans="1:5" ht="12.95" customHeight="1">
      <c r="C21">
        <v>2</v>
      </c>
      <c r="D21" t="s">
        <v>30</v>
      </c>
      <c r="E21" s="4" t="s">
        <v>7</v>
      </c>
    </row>
    <row r="22" spans="1:5" ht="12.95" customHeight="1">
      <c r="A22">
        <v>8</v>
      </c>
      <c r="B22" t="s">
        <v>31</v>
      </c>
      <c r="C22">
        <v>1</v>
      </c>
      <c r="D22" t="s">
        <v>32</v>
      </c>
      <c r="E22" s="4" t="s">
        <v>7</v>
      </c>
    </row>
    <row r="23" spans="1:5" ht="12.95" customHeight="1">
      <c r="C23">
        <v>2</v>
      </c>
      <c r="D23" s="6" t="s">
        <v>33</v>
      </c>
      <c r="E23" s="4" t="s">
        <v>7</v>
      </c>
    </row>
    <row r="24" spans="1:5" ht="30.75" customHeight="1">
      <c r="A24">
        <v>9</v>
      </c>
      <c r="B24" s="6" t="s">
        <v>34</v>
      </c>
      <c r="C24">
        <v>1</v>
      </c>
      <c r="D24" t="s">
        <v>35</v>
      </c>
      <c r="E24" s="4" t="s">
        <v>7</v>
      </c>
    </row>
    <row r="25" spans="1:5" ht="12.95" customHeight="1">
      <c r="C25">
        <v>2</v>
      </c>
      <c r="D25" t="s">
        <v>36</v>
      </c>
      <c r="E25" s="4" t="s">
        <v>7</v>
      </c>
    </row>
    <row r="26" spans="1:5" ht="12.95" customHeight="1">
      <c r="C26">
        <v>3</v>
      </c>
      <c r="D26" t="s">
        <v>37</v>
      </c>
      <c r="E26" s="4" t="s">
        <v>7</v>
      </c>
    </row>
    <row r="27" spans="1:5" ht="12.95" customHeight="1">
      <c r="C27">
        <v>4</v>
      </c>
      <c r="D27" t="s">
        <v>38</v>
      </c>
      <c r="E27" s="4" t="s">
        <v>7</v>
      </c>
    </row>
    <row r="28" spans="1:5" ht="12.95" customHeight="1">
      <c r="C28">
        <v>7</v>
      </c>
      <c r="D28" t="s">
        <v>39</v>
      </c>
      <c r="E28" s="4" t="s">
        <v>7</v>
      </c>
    </row>
    <row r="29" spans="1:5" ht="12.95" customHeight="1">
      <c r="C29">
        <v>8</v>
      </c>
      <c r="D29" t="s">
        <v>40</v>
      </c>
      <c r="E29" s="4" t="s">
        <v>7</v>
      </c>
    </row>
    <row r="30" spans="1:5" ht="12.95" customHeight="1">
      <c r="A30">
        <v>10</v>
      </c>
      <c r="B30" t="s">
        <v>41</v>
      </c>
      <c r="C30">
        <v>2</v>
      </c>
      <c r="D30" t="s">
        <v>42</v>
      </c>
      <c r="E30" s="4" t="s">
        <v>7</v>
      </c>
    </row>
    <row r="31" spans="1:5" ht="12.95" customHeight="1">
      <c r="C31">
        <v>5</v>
      </c>
      <c r="D31" t="s">
        <v>43</v>
      </c>
      <c r="E31" s="5" t="s">
        <v>356</v>
      </c>
    </row>
    <row r="32" spans="1:5" ht="12.95" customHeight="1">
      <c r="A32">
        <v>11</v>
      </c>
      <c r="B32" t="s">
        <v>44</v>
      </c>
      <c r="C32">
        <v>1</v>
      </c>
      <c r="D32" t="s">
        <v>45</v>
      </c>
      <c r="E32" s="4" t="s">
        <v>7</v>
      </c>
    </row>
    <row r="33" spans="1:5" ht="12.95" customHeight="1">
      <c r="C33">
        <v>2</v>
      </c>
      <c r="D33" t="s">
        <v>46</v>
      </c>
      <c r="E33" s="4" t="s">
        <v>7</v>
      </c>
    </row>
    <row r="34" spans="1:5" ht="12.95" customHeight="1">
      <c r="A34">
        <v>12</v>
      </c>
      <c r="B34" t="s">
        <v>47</v>
      </c>
      <c r="C34">
        <v>1</v>
      </c>
      <c r="D34" t="s">
        <v>48</v>
      </c>
      <c r="E34" s="4" t="s">
        <v>7</v>
      </c>
    </row>
    <row r="35" spans="1:5" ht="12.95" customHeight="1">
      <c r="C35">
        <v>2</v>
      </c>
      <c r="D35" t="s">
        <v>49</v>
      </c>
      <c r="E35" s="4" t="s">
        <v>7</v>
      </c>
    </row>
    <row r="36" spans="1:5" ht="12.95" customHeight="1">
      <c r="C36">
        <v>3</v>
      </c>
      <c r="D36" t="s">
        <v>50</v>
      </c>
      <c r="E36" s="4" t="s">
        <v>7</v>
      </c>
    </row>
    <row r="37" spans="1:5" ht="12.95" customHeight="1">
      <c r="C37">
        <v>4</v>
      </c>
      <c r="D37" t="s">
        <v>51</v>
      </c>
      <c r="E37" s="4" t="s">
        <v>7</v>
      </c>
    </row>
    <row r="38" spans="1:5" ht="12.95" customHeight="1">
      <c r="C38">
        <v>6</v>
      </c>
      <c r="D38" t="s">
        <v>52</v>
      </c>
      <c r="E38" s="4" t="s">
        <v>7</v>
      </c>
    </row>
    <row r="39" spans="1:5" ht="12.95" customHeight="1">
      <c r="C39">
        <v>7</v>
      </c>
      <c r="D39" s="6" t="s">
        <v>53</v>
      </c>
      <c r="E39" s="4" t="s">
        <v>7</v>
      </c>
    </row>
    <row r="40" spans="1:5" ht="12.95" customHeight="1">
      <c r="C40">
        <v>8</v>
      </c>
      <c r="D40" t="s">
        <v>54</v>
      </c>
      <c r="E40" s="4" t="s">
        <v>7</v>
      </c>
    </row>
    <row r="41" spans="1:5" ht="12.95" customHeight="1">
      <c r="C41">
        <v>9</v>
      </c>
      <c r="D41" t="s">
        <v>55</v>
      </c>
      <c r="E41" s="4" t="s">
        <v>7</v>
      </c>
    </row>
    <row r="42" spans="1:5" ht="12.95" customHeight="1">
      <c r="A42">
        <v>13</v>
      </c>
      <c r="B42" t="s">
        <v>56</v>
      </c>
      <c r="C42">
        <v>7</v>
      </c>
      <c r="D42" t="s">
        <v>57</v>
      </c>
      <c r="E42" s="4" t="s">
        <v>7</v>
      </c>
    </row>
    <row r="43" spans="1:5" ht="12.95" customHeight="1">
      <c r="A43">
        <v>14</v>
      </c>
      <c r="B43" t="s">
        <v>58</v>
      </c>
      <c r="C43">
        <v>2</v>
      </c>
      <c r="D43" t="s">
        <v>59</v>
      </c>
      <c r="E43" s="5" t="s">
        <v>356</v>
      </c>
    </row>
    <row r="44" spans="1:5" ht="12.95" customHeight="1">
      <c r="C44">
        <v>4</v>
      </c>
      <c r="D44" t="s">
        <v>60</v>
      </c>
      <c r="E44" s="4" t="s">
        <v>7</v>
      </c>
    </row>
    <row r="45" spans="1:5" ht="12.95" customHeight="1">
      <c r="A45">
        <v>15</v>
      </c>
      <c r="B45" t="s">
        <v>61</v>
      </c>
      <c r="C45">
        <v>1</v>
      </c>
      <c r="D45" t="s">
        <v>62</v>
      </c>
      <c r="E45" s="4" t="s">
        <v>7</v>
      </c>
    </row>
    <row r="46" spans="1:5" ht="12.95" customHeight="1">
      <c r="A46">
        <v>16</v>
      </c>
      <c r="B46" t="s">
        <v>63</v>
      </c>
      <c r="C46">
        <v>1</v>
      </c>
      <c r="D46" t="s">
        <v>64</v>
      </c>
      <c r="E46" s="4" t="s">
        <v>7</v>
      </c>
    </row>
    <row r="47" spans="1:5" ht="12.95" customHeight="1">
      <c r="A47">
        <v>19</v>
      </c>
      <c r="B47" t="s">
        <v>65</v>
      </c>
      <c r="C47">
        <v>1</v>
      </c>
      <c r="D47" s="6" t="s">
        <v>66</v>
      </c>
      <c r="E47" s="4" t="s">
        <v>7</v>
      </c>
    </row>
    <row r="48" spans="1:5" ht="12.95" customHeight="1">
      <c r="A48">
        <v>20</v>
      </c>
      <c r="B48" t="s">
        <v>67</v>
      </c>
      <c r="C48" s="7">
        <v>1</v>
      </c>
      <c r="D48" t="s">
        <v>68</v>
      </c>
      <c r="E48" s="4" t="s">
        <v>7</v>
      </c>
    </row>
    <row r="49" spans="1:5" ht="12.95" customHeight="1">
      <c r="C49" s="7">
        <v>2</v>
      </c>
      <c r="D49" t="s">
        <v>69</v>
      </c>
      <c r="E49" s="4" t="s">
        <v>7</v>
      </c>
    </row>
    <row r="50" spans="1:5" ht="12.95" customHeight="1">
      <c r="C50" s="7">
        <v>3</v>
      </c>
      <c r="D50" t="s">
        <v>70</v>
      </c>
      <c r="E50" s="4" t="s">
        <v>7</v>
      </c>
    </row>
    <row r="51" spans="1:5" ht="12.95" customHeight="1">
      <c r="A51">
        <v>50</v>
      </c>
      <c r="B51" t="s">
        <v>71</v>
      </c>
      <c r="C51">
        <v>1</v>
      </c>
      <c r="D51" t="s">
        <v>72</v>
      </c>
      <c r="E51" s="4" t="s">
        <v>7</v>
      </c>
    </row>
    <row r="52" spans="1:5" ht="12.95" customHeight="1">
      <c r="C52">
        <v>2</v>
      </c>
      <c r="D52" t="s">
        <v>73</v>
      </c>
      <c r="E52" s="4" t="s">
        <v>7</v>
      </c>
    </row>
  </sheetData>
  <phoneticPr fontId="31" type="noConversion"/>
  <pageMargins left="0.39374999999999999" right="0.39374999999999999" top="0.67013888888888895" bottom="0.196527777777778" header="0.196527777777778" footer="0.196527777777778"/>
  <pageSetup paperSize="9" scale="59" firstPageNumber="0" orientation="portrait" verticalDpi="0" r:id="rId1"/>
  <headerFooter>
    <oddHeader>&amp;CCOMUNE DI</oddHeader>
    <oddFooter>&amp;L&amp;"Tahoma,Normale"&amp;8Elenco Processi&amp;R&amp;P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60"/>
  <sheetViews>
    <sheetView view="pageBreakPreview" zoomScale="60" zoomScaleNormal="100" workbookViewId="0">
      <selection activeCell="E58" sqref="E58:F60"/>
    </sheetView>
  </sheetViews>
  <sheetFormatPr defaultColWidth="8.5703125" defaultRowHeight="15"/>
  <cols>
    <col min="1" max="3" width="8.5703125" customWidth="1"/>
    <col min="4" max="4" width="29.28515625" customWidth="1"/>
    <col min="5" max="5" width="13.140625" customWidth="1"/>
    <col min="6" max="6" width="19.28515625" customWidth="1"/>
    <col min="7" max="7" width="8.5703125" customWidth="1"/>
    <col min="8" max="8" width="18.28515625" customWidth="1"/>
  </cols>
  <sheetData>
    <row r="1" spans="1:9" ht="21.75" customHeight="1">
      <c r="A1" s="281"/>
      <c r="B1" s="281"/>
      <c r="C1" s="281"/>
      <c r="D1" s="281"/>
      <c r="E1" s="8" t="s">
        <v>74</v>
      </c>
      <c r="F1" s="9">
        <v>2016</v>
      </c>
    </row>
    <row r="2" spans="1:9" ht="24.75" customHeight="1">
      <c r="A2" s="282" t="s">
        <v>75</v>
      </c>
      <c r="B2" s="282"/>
      <c r="C2" s="282"/>
      <c r="D2" s="282"/>
      <c r="E2" s="282"/>
      <c r="F2" s="282"/>
    </row>
    <row r="3" spans="1:9" ht="13.5" customHeight="1">
      <c r="A3" s="283" t="s">
        <v>76</v>
      </c>
      <c r="B3" s="283"/>
      <c r="C3" s="283"/>
      <c r="D3" s="283"/>
      <c r="E3" s="283"/>
      <c r="F3" s="283"/>
      <c r="G3" s="10"/>
    </row>
    <row r="4" spans="1:9" ht="15" customHeight="1">
      <c r="A4" s="284" t="s">
        <v>77</v>
      </c>
      <c r="B4" s="284"/>
      <c r="C4" s="284"/>
      <c r="D4" s="284"/>
      <c r="E4" s="285">
        <f>$F$1</f>
        <v>2016</v>
      </c>
      <c r="F4" s="285"/>
      <c r="G4" s="10"/>
      <c r="H4" s="11"/>
    </row>
    <row r="5" spans="1:9" ht="12.75" customHeight="1">
      <c r="A5" s="279" t="s">
        <v>78</v>
      </c>
      <c r="B5" s="279"/>
      <c r="C5" s="279"/>
      <c r="D5" s="279"/>
      <c r="E5" s="280" t="s">
        <v>79</v>
      </c>
      <c r="F5" s="280"/>
    </row>
    <row r="6" spans="1:9" ht="12.75" customHeight="1">
      <c r="A6" s="286" t="s">
        <v>80</v>
      </c>
      <c r="B6" s="286"/>
      <c r="C6" s="286"/>
      <c r="D6" s="286"/>
      <c r="E6" s="280">
        <v>1</v>
      </c>
      <c r="F6" s="280"/>
      <c r="H6" s="11"/>
    </row>
    <row r="7" spans="1:9" ht="12.75" customHeight="1">
      <c r="A7" s="286" t="s">
        <v>81</v>
      </c>
      <c r="B7" s="286"/>
      <c r="C7" s="286"/>
      <c r="D7" s="286"/>
      <c r="E7" s="280">
        <v>4.5</v>
      </c>
      <c r="F7" s="280"/>
    </row>
    <row r="8" spans="1:9" ht="12.75" customHeight="1">
      <c r="A8" s="288" t="s">
        <v>82</v>
      </c>
      <c r="B8" s="288"/>
      <c r="C8" s="288"/>
      <c r="D8" s="288"/>
      <c r="E8" s="289">
        <f>SUM(E5:F7)</f>
        <v>5.5</v>
      </c>
      <c r="F8" s="289"/>
    </row>
    <row r="9" spans="1:9" s="12" customFormat="1" ht="22.5" customHeight="1">
      <c r="A9" s="290"/>
      <c r="B9" s="290"/>
      <c r="C9" s="290"/>
      <c r="D9" s="290"/>
      <c r="E9" s="290"/>
      <c r="F9" s="290"/>
    </row>
    <row r="10" spans="1:9">
      <c r="A10" s="291" t="s">
        <v>83</v>
      </c>
      <c r="B10" s="291"/>
      <c r="C10" s="291"/>
      <c r="D10" s="291"/>
      <c r="E10" s="291"/>
      <c r="F10" s="291"/>
    </row>
    <row r="11" spans="1:9">
      <c r="A11" s="284" t="s">
        <v>77</v>
      </c>
      <c r="B11" s="284"/>
      <c r="C11" s="284"/>
      <c r="D11" s="284"/>
      <c r="E11" s="285">
        <f>$F$1</f>
        <v>2016</v>
      </c>
      <c r="F11" s="285"/>
    </row>
    <row r="12" spans="1:9">
      <c r="A12" s="279" t="s">
        <v>78</v>
      </c>
      <c r="B12" s="279"/>
      <c r="C12" s="279"/>
      <c r="D12" s="279"/>
      <c r="E12" s="280">
        <v>59</v>
      </c>
      <c r="F12" s="280"/>
    </row>
    <row r="13" spans="1:9" ht="12.75" customHeight="1">
      <c r="A13" s="286" t="s">
        <v>80</v>
      </c>
      <c r="B13" s="286"/>
      <c r="C13" s="286"/>
      <c r="D13" s="286"/>
      <c r="E13" s="280">
        <v>46</v>
      </c>
      <c r="F13" s="280"/>
    </row>
    <row r="14" spans="1:9" ht="12.75" customHeight="1">
      <c r="A14" s="286" t="s">
        <v>81</v>
      </c>
      <c r="B14" s="286"/>
      <c r="C14" s="286"/>
      <c r="D14" s="286"/>
      <c r="E14" s="280">
        <v>49.2</v>
      </c>
      <c r="F14" s="280"/>
    </row>
    <row r="15" spans="1:9" ht="12.75" customHeight="1">
      <c r="A15" s="288" t="s">
        <v>84</v>
      </c>
      <c r="B15" s="288"/>
      <c r="C15" s="288"/>
      <c r="D15" s="288"/>
      <c r="E15" s="293">
        <f>SUM(E12:F14)/3</f>
        <v>51.4</v>
      </c>
      <c r="F15" s="293"/>
      <c r="I15" s="13"/>
    </row>
    <row r="16" spans="1:9" ht="32.25" customHeight="1">
      <c r="A16" s="290"/>
      <c r="B16" s="290"/>
      <c r="C16" s="290"/>
      <c r="D16" s="290"/>
      <c r="E16" s="290"/>
      <c r="F16" s="290"/>
    </row>
    <row r="17" spans="1:7">
      <c r="A17" s="291" t="s">
        <v>85</v>
      </c>
      <c r="B17" s="291"/>
      <c r="C17" s="291"/>
      <c r="D17" s="291"/>
      <c r="E17" s="291"/>
      <c r="F17" s="291"/>
    </row>
    <row r="18" spans="1:7">
      <c r="A18" s="284" t="s">
        <v>77</v>
      </c>
      <c r="B18" s="284"/>
      <c r="C18" s="284"/>
      <c r="D18" s="284"/>
      <c r="E18" s="285">
        <f>$F$1</f>
        <v>2016</v>
      </c>
      <c r="F18" s="285"/>
    </row>
    <row r="19" spans="1:7">
      <c r="A19" s="279" t="s">
        <v>86</v>
      </c>
      <c r="B19" s="279"/>
      <c r="C19" s="279"/>
      <c r="D19" s="279"/>
      <c r="E19" s="294">
        <v>0.14249999999999999</v>
      </c>
      <c r="F19" s="294"/>
      <c r="G19" s="14"/>
    </row>
    <row r="20" spans="1:7" ht="13.5" customHeight="1">
      <c r="A20" s="295" t="s">
        <v>87</v>
      </c>
      <c r="B20" s="295"/>
      <c r="C20" s="295"/>
      <c r="D20" s="295"/>
      <c r="E20" s="287">
        <v>2.5600000000000001E-2</v>
      </c>
      <c r="F20" s="287"/>
      <c r="G20" s="14"/>
    </row>
    <row r="21" spans="1:7">
      <c r="A21" s="15"/>
      <c r="B21" s="16"/>
      <c r="C21" s="16"/>
      <c r="D21" s="16"/>
      <c r="E21" s="16"/>
      <c r="F21" s="17"/>
    </row>
    <row r="22" spans="1:7">
      <c r="A22" s="292"/>
      <c r="B22" s="292"/>
      <c r="C22" s="292"/>
      <c r="D22" s="292"/>
      <c r="E22" s="292"/>
      <c r="F22" s="292"/>
    </row>
    <row r="23" spans="1:7">
      <c r="A23" s="15"/>
      <c r="B23" s="16"/>
      <c r="C23" s="16"/>
      <c r="D23" s="16"/>
      <c r="E23" s="16"/>
      <c r="F23" s="17"/>
    </row>
    <row r="24" spans="1:7">
      <c r="A24" s="15"/>
      <c r="B24" s="16"/>
      <c r="C24" s="16"/>
      <c r="D24" s="16"/>
      <c r="E24" s="16"/>
      <c r="F24" s="17"/>
    </row>
    <row r="25" spans="1:7">
      <c r="A25" s="283" t="s">
        <v>88</v>
      </c>
      <c r="B25" s="283"/>
      <c r="C25" s="283"/>
      <c r="D25" s="283"/>
      <c r="E25" s="283"/>
      <c r="F25" s="283"/>
    </row>
    <row r="26" spans="1:7">
      <c r="A26" s="284" t="s">
        <v>77</v>
      </c>
      <c r="B26" s="284"/>
      <c r="C26" s="284"/>
      <c r="D26" s="284"/>
      <c r="E26" s="285">
        <f>$F$1</f>
        <v>2016</v>
      </c>
      <c r="F26" s="285"/>
    </row>
    <row r="27" spans="1:7" ht="12.75" customHeight="1">
      <c r="A27" s="279" t="s">
        <v>89</v>
      </c>
      <c r="B27" s="279"/>
      <c r="C27" s="279"/>
      <c r="D27" s="279"/>
      <c r="E27" s="297">
        <v>213996.26</v>
      </c>
      <c r="F27" s="297"/>
    </row>
    <row r="28" spans="1:7" ht="12.75" customHeight="1">
      <c r="A28" s="279" t="s">
        <v>90</v>
      </c>
      <c r="B28" s="279"/>
      <c r="C28" s="279"/>
      <c r="D28" s="279"/>
      <c r="E28" s="297">
        <v>80</v>
      </c>
      <c r="F28" s="297"/>
    </row>
    <row r="29" spans="1:7" ht="12.75" customHeight="1">
      <c r="A29" s="298" t="s">
        <v>91</v>
      </c>
      <c r="B29" s="298"/>
      <c r="C29" s="298"/>
      <c r="D29" s="298"/>
      <c r="E29" s="299">
        <v>80</v>
      </c>
      <c r="F29" s="299"/>
    </row>
    <row r="30" spans="1:7">
      <c r="A30" s="15"/>
      <c r="B30" s="16"/>
      <c r="C30" s="16"/>
      <c r="D30" s="16"/>
      <c r="E30" s="16"/>
      <c r="F30" s="17"/>
    </row>
    <row r="31" spans="1:7">
      <c r="A31" s="15"/>
      <c r="B31" s="16"/>
      <c r="C31" s="16"/>
      <c r="D31" s="16"/>
      <c r="E31" s="16"/>
      <c r="F31" s="17"/>
    </row>
    <row r="32" spans="1:7">
      <c r="A32" s="296" t="s">
        <v>92</v>
      </c>
      <c r="B32" s="296"/>
      <c r="C32" s="296"/>
      <c r="D32" s="296"/>
      <c r="E32" s="296"/>
      <c r="F32" s="296"/>
    </row>
    <row r="33" spans="1:7">
      <c r="A33" s="300" t="s">
        <v>77</v>
      </c>
      <c r="B33" s="300"/>
      <c r="C33" s="300"/>
      <c r="D33" s="300"/>
      <c r="E33" s="301">
        <f>$F$1</f>
        <v>2016</v>
      </c>
      <c r="F33" s="301"/>
    </row>
    <row r="34" spans="1:7" ht="12.75" customHeight="1">
      <c r="A34" s="302" t="s">
        <v>93</v>
      </c>
      <c r="B34" s="302"/>
      <c r="C34" s="302"/>
      <c r="D34" s="302"/>
      <c r="E34" s="303">
        <v>0.22</v>
      </c>
      <c r="F34" s="303"/>
    </row>
    <row r="35" spans="1:7" ht="12.75" customHeight="1">
      <c r="A35" s="304" t="s">
        <v>94</v>
      </c>
      <c r="B35" s="304"/>
      <c r="C35" s="304"/>
      <c r="D35" s="304"/>
      <c r="E35" s="303"/>
      <c r="F35" s="303"/>
    </row>
    <row r="36" spans="1:7" ht="12.75" customHeight="1">
      <c r="A36" s="305" t="s">
        <v>95</v>
      </c>
      <c r="B36" s="305"/>
      <c r="C36" s="305"/>
      <c r="D36" s="305"/>
      <c r="E36" s="303"/>
      <c r="F36" s="303"/>
    </row>
    <row r="37" spans="1:7" ht="12.75" customHeight="1">
      <c r="A37" s="302" t="s">
        <v>96</v>
      </c>
      <c r="B37" s="302"/>
      <c r="C37" s="302"/>
      <c r="D37" s="302"/>
      <c r="E37" s="307">
        <v>35666.04</v>
      </c>
      <c r="F37" s="307"/>
    </row>
    <row r="38" spans="1:7" ht="12.75" customHeight="1">
      <c r="A38" s="304" t="s">
        <v>94</v>
      </c>
      <c r="B38" s="304"/>
      <c r="C38" s="304"/>
      <c r="D38" s="304"/>
      <c r="E38" s="307"/>
      <c r="F38" s="307"/>
    </row>
    <row r="39" spans="1:7" ht="12.75" customHeight="1">
      <c r="A39" s="305" t="s">
        <v>97</v>
      </c>
      <c r="B39" s="305"/>
      <c r="C39" s="305"/>
      <c r="D39" s="305"/>
      <c r="E39" s="307"/>
      <c r="F39" s="307"/>
    </row>
    <row r="40" spans="1:7" ht="12.75" customHeight="1">
      <c r="A40" s="306" t="s">
        <v>98</v>
      </c>
      <c r="B40" s="306"/>
      <c r="C40" s="306"/>
      <c r="D40" s="306"/>
      <c r="E40" s="307">
        <v>380.78</v>
      </c>
      <c r="F40" s="307"/>
    </row>
    <row r="41" spans="1:7" ht="12.75" customHeight="1">
      <c r="A41" s="304" t="s">
        <v>94</v>
      </c>
      <c r="B41" s="304"/>
      <c r="C41" s="304"/>
      <c r="D41" s="304"/>
      <c r="E41" s="307"/>
      <c r="F41" s="307"/>
    </row>
    <row r="42" spans="1:7" ht="13.5" customHeight="1">
      <c r="A42" s="305" t="s">
        <v>99</v>
      </c>
      <c r="B42" s="305"/>
      <c r="C42" s="305"/>
      <c r="D42" s="305"/>
      <c r="E42" s="307"/>
      <c r="F42" s="307"/>
    </row>
    <row r="43" spans="1:7" ht="12.75" customHeight="1">
      <c r="A43" s="306" t="s">
        <v>100</v>
      </c>
      <c r="B43" s="306"/>
      <c r="C43" s="306"/>
      <c r="D43" s="306"/>
      <c r="E43" s="308">
        <v>93.67</v>
      </c>
      <c r="F43" s="308"/>
    </row>
    <row r="44" spans="1:7" ht="12.75" customHeight="1">
      <c r="A44" s="304" t="s">
        <v>99</v>
      </c>
      <c r="B44" s="304"/>
      <c r="C44" s="304"/>
      <c r="D44" s="304"/>
      <c r="E44" s="308"/>
      <c r="F44" s="308"/>
      <c r="G44" s="18"/>
    </row>
    <row r="45" spans="1:7" ht="12.75" customHeight="1">
      <c r="A45" s="305" t="s">
        <v>97</v>
      </c>
      <c r="B45" s="305"/>
      <c r="C45" s="305"/>
      <c r="D45" s="305"/>
      <c r="E45" s="308"/>
      <c r="F45" s="308"/>
    </row>
    <row r="46" spans="1:7" ht="12.75" customHeight="1">
      <c r="A46" s="302" t="s">
        <v>101</v>
      </c>
      <c r="B46" s="302"/>
      <c r="C46" s="302"/>
      <c r="D46" s="302"/>
      <c r="E46" s="303">
        <v>1.6999999999999999E-3</v>
      </c>
      <c r="F46" s="303"/>
    </row>
    <row r="47" spans="1:7" ht="12.75" customHeight="1">
      <c r="A47" s="304" t="s">
        <v>102</v>
      </c>
      <c r="B47" s="304"/>
      <c r="C47" s="304"/>
      <c r="D47" s="304"/>
      <c r="E47" s="303"/>
      <c r="F47" s="303"/>
    </row>
    <row r="48" spans="1:7" ht="12.75" customHeight="1">
      <c r="A48" s="305" t="s">
        <v>97</v>
      </c>
      <c r="B48" s="305"/>
      <c r="C48" s="305"/>
      <c r="D48" s="305"/>
      <c r="E48" s="303"/>
      <c r="F48" s="303"/>
    </row>
    <row r="49" spans="1:6" ht="12.75" customHeight="1">
      <c r="A49" s="306" t="s">
        <v>103</v>
      </c>
      <c r="B49" s="306"/>
      <c r="C49" s="306"/>
      <c r="D49" s="306"/>
      <c r="E49" s="303">
        <v>1.6999999999999999E-3</v>
      </c>
      <c r="F49" s="303"/>
    </row>
    <row r="50" spans="1:6" ht="12.75" customHeight="1">
      <c r="A50" s="304" t="s">
        <v>104</v>
      </c>
      <c r="B50" s="304"/>
      <c r="C50" s="304"/>
      <c r="D50" s="304"/>
      <c r="E50" s="303"/>
      <c r="F50" s="303"/>
    </row>
    <row r="51" spans="1:6" ht="13.5" customHeight="1">
      <c r="A51" s="310" t="s">
        <v>97</v>
      </c>
      <c r="B51" s="310"/>
      <c r="C51" s="310"/>
      <c r="D51" s="310"/>
      <c r="E51" s="303"/>
      <c r="F51" s="303"/>
    </row>
    <row r="52" spans="1:6" ht="13.15" customHeight="1">
      <c r="A52" s="302" t="s">
        <v>105</v>
      </c>
      <c r="B52" s="302"/>
      <c r="C52" s="302"/>
      <c r="D52" s="302"/>
      <c r="E52" s="309">
        <v>0.01</v>
      </c>
      <c r="F52" s="309"/>
    </row>
    <row r="53" spans="1:6" ht="13.15" customHeight="1">
      <c r="A53" s="304" t="s">
        <v>106</v>
      </c>
      <c r="B53" s="304"/>
      <c r="C53" s="304"/>
      <c r="D53" s="304"/>
      <c r="E53" s="309"/>
      <c r="F53" s="309"/>
    </row>
    <row r="54" spans="1:6" ht="13.15" customHeight="1">
      <c r="A54" s="305" t="s">
        <v>107</v>
      </c>
      <c r="B54" s="305"/>
      <c r="C54" s="305"/>
      <c r="D54" s="305"/>
      <c r="E54" s="309"/>
      <c r="F54" s="309"/>
    </row>
    <row r="55" spans="1:6" ht="13.15" customHeight="1">
      <c r="A55" s="302" t="s">
        <v>108</v>
      </c>
      <c r="B55" s="302"/>
      <c r="C55" s="302"/>
      <c r="D55" s="302"/>
      <c r="E55" s="313">
        <v>13.33</v>
      </c>
      <c r="F55" s="313"/>
    </row>
    <row r="56" spans="1:6" ht="13.15" customHeight="1">
      <c r="A56" s="304" t="s">
        <v>109</v>
      </c>
      <c r="B56" s="304"/>
      <c r="C56" s="304"/>
      <c r="D56" s="304"/>
      <c r="E56" s="313"/>
      <c r="F56" s="313"/>
    </row>
    <row r="57" spans="1:6" ht="13.15" customHeight="1">
      <c r="A57" s="305" t="s">
        <v>97</v>
      </c>
      <c r="B57" s="305"/>
      <c r="C57" s="305"/>
      <c r="D57" s="305"/>
      <c r="E57" s="313"/>
      <c r="F57" s="313"/>
    </row>
    <row r="58" spans="1:6" ht="13.15" customHeight="1">
      <c r="A58" s="306" t="s">
        <v>110</v>
      </c>
      <c r="B58" s="306"/>
      <c r="C58" s="306"/>
      <c r="D58" s="306"/>
      <c r="E58" s="311">
        <v>0</v>
      </c>
      <c r="F58" s="311"/>
    </row>
    <row r="59" spans="1:6" ht="13.15" customHeight="1">
      <c r="A59" s="304" t="s">
        <v>109</v>
      </c>
      <c r="B59" s="304"/>
      <c r="C59" s="304"/>
      <c r="D59" s="304"/>
      <c r="E59" s="311"/>
      <c r="F59" s="311"/>
    </row>
    <row r="60" spans="1:6" ht="13.9" customHeight="1">
      <c r="A60" s="312" t="s">
        <v>94</v>
      </c>
      <c r="B60" s="312"/>
      <c r="C60" s="312"/>
      <c r="D60" s="312"/>
      <c r="E60" s="311"/>
      <c r="F60" s="311"/>
    </row>
  </sheetData>
  <mergeCells count="82">
    <mergeCell ref="A58:D58"/>
    <mergeCell ref="E58:F60"/>
    <mergeCell ref="A59:D59"/>
    <mergeCell ref="A60:D60"/>
    <mergeCell ref="A55:D55"/>
    <mergeCell ref="E55:F57"/>
    <mergeCell ref="A56:D56"/>
    <mergeCell ref="A57:D57"/>
    <mergeCell ref="A52:D52"/>
    <mergeCell ref="E52:F54"/>
    <mergeCell ref="A53:D53"/>
    <mergeCell ref="A54:D54"/>
    <mergeCell ref="A49:D49"/>
    <mergeCell ref="E49:F51"/>
    <mergeCell ref="A50:D50"/>
    <mergeCell ref="A51:D51"/>
    <mergeCell ref="A46:D46"/>
    <mergeCell ref="E46:F48"/>
    <mergeCell ref="A47:D47"/>
    <mergeCell ref="A48:D48"/>
    <mergeCell ref="A43:D43"/>
    <mergeCell ref="E43:F45"/>
    <mergeCell ref="A44:D44"/>
    <mergeCell ref="A45:D45"/>
    <mergeCell ref="A40:D40"/>
    <mergeCell ref="E40:F42"/>
    <mergeCell ref="A41:D41"/>
    <mergeCell ref="A42:D42"/>
    <mergeCell ref="A37:D37"/>
    <mergeCell ref="E37:F39"/>
    <mergeCell ref="A38:D38"/>
    <mergeCell ref="A39:D39"/>
    <mergeCell ref="A33:D33"/>
    <mergeCell ref="E33:F33"/>
    <mergeCell ref="A34:D34"/>
    <mergeCell ref="E34:F36"/>
    <mergeCell ref="A35:D35"/>
    <mergeCell ref="A36:D36"/>
    <mergeCell ref="A32:F32"/>
    <mergeCell ref="A25:F25"/>
    <mergeCell ref="A26:D26"/>
    <mergeCell ref="E26:F26"/>
    <mergeCell ref="A27:D27"/>
    <mergeCell ref="E27:F27"/>
    <mergeCell ref="A28:D28"/>
    <mergeCell ref="E28:F28"/>
    <mergeCell ref="A29:D29"/>
    <mergeCell ref="E29:F29"/>
    <mergeCell ref="A22:F22"/>
    <mergeCell ref="A15:D15"/>
    <mergeCell ref="E15:F15"/>
    <mergeCell ref="A16:F16"/>
    <mergeCell ref="A17:F17"/>
    <mergeCell ref="A18:D18"/>
    <mergeCell ref="E18:F18"/>
    <mergeCell ref="A19:D19"/>
    <mergeCell ref="E19:F19"/>
    <mergeCell ref="A20:D20"/>
    <mergeCell ref="E11:F11"/>
    <mergeCell ref="A12:D12"/>
    <mergeCell ref="E12:F12"/>
    <mergeCell ref="A8:D8"/>
    <mergeCell ref="E8:F8"/>
    <mergeCell ref="A9:F9"/>
    <mergeCell ref="A10:F10"/>
    <mergeCell ref="A6:D6"/>
    <mergeCell ref="A7:D7"/>
    <mergeCell ref="E7:F7"/>
    <mergeCell ref="E6:F6"/>
    <mergeCell ref="E20:F20"/>
    <mergeCell ref="A13:D13"/>
    <mergeCell ref="E13:F13"/>
    <mergeCell ref="A14:D14"/>
    <mergeCell ref="E14:F14"/>
    <mergeCell ref="A11:D11"/>
    <mergeCell ref="A5:D5"/>
    <mergeCell ref="E5:F5"/>
    <mergeCell ref="A1:D1"/>
    <mergeCell ref="A2:F2"/>
    <mergeCell ref="A3:F3"/>
    <mergeCell ref="A4:D4"/>
    <mergeCell ref="E4:F4"/>
  </mergeCells>
  <phoneticPr fontId="31" type="noConversion"/>
  <printOptions horizontalCentered="1"/>
  <pageMargins left="0.39370078740157483" right="0.39370078740157483" top="0.19685039370078741" bottom="0.39370078740157483" header="0.19685039370078741" footer="0.39370078740157483"/>
  <pageSetup paperSize="9" firstPageNumber="0" orientation="portrait" verticalDpi="0" r:id="rId1"/>
  <headerFooter>
    <oddFooter>&amp;L&amp;"Tahoma,Normale"&amp;8&amp;F&amp;R&amp;P</oddFoot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3"/>
  <sheetViews>
    <sheetView zoomScaleNormal="100" workbookViewId="0">
      <selection activeCell="G48" sqref="G48"/>
    </sheetView>
  </sheetViews>
  <sheetFormatPr defaultColWidth="8.5703125" defaultRowHeight="15"/>
  <cols>
    <col min="1" max="5" width="8.5703125" customWidth="1"/>
    <col min="6" max="6" width="20.42578125" customWidth="1"/>
    <col min="7" max="12" width="19.42578125" customWidth="1"/>
  </cols>
  <sheetData>
    <row r="1" spans="1:9" ht="21.75" customHeight="1">
      <c r="A1" s="316"/>
      <c r="B1" s="316"/>
      <c r="C1" s="316"/>
      <c r="D1" s="316"/>
      <c r="E1" s="316"/>
      <c r="F1" s="316"/>
      <c r="G1" s="19" t="s">
        <v>74</v>
      </c>
      <c r="H1" s="20">
        <v>2016</v>
      </c>
    </row>
    <row r="2" spans="1:9" ht="24.75" customHeight="1">
      <c r="A2" s="317" t="s">
        <v>111</v>
      </c>
      <c r="B2" s="317"/>
      <c r="C2" s="317"/>
      <c r="D2" s="317"/>
      <c r="E2" s="317"/>
      <c r="F2" s="317"/>
      <c r="G2" s="317"/>
      <c r="H2" s="317"/>
    </row>
    <row r="3" spans="1:9" ht="13.5" customHeight="1">
      <c r="A3" s="283" t="s">
        <v>99</v>
      </c>
      <c r="B3" s="283"/>
      <c r="C3" s="283"/>
      <c r="D3" s="283"/>
      <c r="E3" s="283"/>
      <c r="F3" s="283"/>
      <c r="G3" s="283"/>
      <c r="H3" s="283"/>
    </row>
    <row r="4" spans="1:9" ht="15" customHeight="1">
      <c r="A4" s="318" t="s">
        <v>77</v>
      </c>
      <c r="B4" s="318"/>
      <c r="C4" s="318"/>
      <c r="D4" s="318"/>
      <c r="E4" s="318"/>
      <c r="F4" s="318"/>
      <c r="G4" s="319">
        <v>2016</v>
      </c>
      <c r="H4" s="319"/>
      <c r="I4" s="11"/>
    </row>
    <row r="5" spans="1:9" ht="12.75" customHeight="1">
      <c r="A5" s="314" t="s">
        <v>112</v>
      </c>
      <c r="B5" s="314"/>
      <c r="C5" s="314"/>
      <c r="D5" s="314"/>
      <c r="E5" s="314"/>
      <c r="F5" s="314"/>
      <c r="G5" s="315">
        <v>562</v>
      </c>
      <c r="H5" s="315"/>
    </row>
    <row r="6" spans="1:9" ht="12.75" customHeight="1">
      <c r="A6" s="320" t="s">
        <v>113</v>
      </c>
      <c r="B6" s="320"/>
      <c r="C6" s="320"/>
      <c r="D6" s="320"/>
      <c r="E6" s="320"/>
      <c r="F6" s="320"/>
      <c r="G6" s="323">
        <v>20</v>
      </c>
      <c r="H6" s="323"/>
      <c r="I6" s="11"/>
    </row>
    <row r="7" spans="1:9" hidden="1">
      <c r="A7" s="321"/>
      <c r="B7" s="321"/>
      <c r="C7" s="321"/>
      <c r="D7" s="321"/>
      <c r="E7" s="321"/>
      <c r="F7" s="321"/>
      <c r="G7" s="322"/>
      <c r="H7" s="322"/>
    </row>
    <row r="8" spans="1:9" ht="13.15" customHeight="1">
      <c r="A8" s="318" t="s">
        <v>77</v>
      </c>
      <c r="B8" s="318"/>
      <c r="C8" s="318"/>
      <c r="D8" s="318"/>
      <c r="E8" s="318"/>
      <c r="F8" s="318"/>
      <c r="G8" s="324">
        <v>2016</v>
      </c>
      <c r="H8" s="324"/>
    </row>
    <row r="9" spans="1:9">
      <c r="A9" s="325" t="s">
        <v>114</v>
      </c>
      <c r="B9" s="325"/>
      <c r="C9" s="325"/>
      <c r="D9" s="325"/>
      <c r="E9" s="325"/>
      <c r="F9" s="325"/>
      <c r="G9" s="323">
        <v>5</v>
      </c>
      <c r="H9" s="323"/>
    </row>
    <row r="10" spans="1:9" ht="12.75" customHeight="1">
      <c r="A10" s="320" t="s">
        <v>115</v>
      </c>
      <c r="B10" s="320"/>
      <c r="C10" s="320"/>
      <c r="D10" s="320"/>
      <c r="E10" s="320"/>
      <c r="F10" s="320"/>
      <c r="G10" s="323">
        <v>7</v>
      </c>
      <c r="H10" s="323"/>
    </row>
    <row r="11" spans="1:9" ht="13.15" customHeight="1">
      <c r="A11" s="320" t="s">
        <v>116</v>
      </c>
      <c r="B11" s="320"/>
      <c r="C11" s="320"/>
      <c r="D11" s="320"/>
      <c r="E11" s="320"/>
      <c r="F11" s="320"/>
      <c r="G11" s="323">
        <v>14</v>
      </c>
      <c r="H11" s="323"/>
    </row>
    <row r="12" spans="1:9" ht="12.75" customHeight="1">
      <c r="A12" s="321" t="s">
        <v>117</v>
      </c>
      <c r="B12" s="321"/>
      <c r="C12" s="321"/>
      <c r="D12" s="321"/>
      <c r="E12" s="321"/>
      <c r="F12" s="321"/>
      <c r="G12" s="323">
        <v>15</v>
      </c>
      <c r="H12" s="323"/>
    </row>
    <row r="13" spans="1:9" s="22" customFormat="1" ht="12.75" customHeight="1">
      <c r="A13" s="326" t="s">
        <v>118</v>
      </c>
      <c r="B13" s="326"/>
      <c r="C13" s="326"/>
      <c r="D13" s="326"/>
      <c r="E13" s="326"/>
      <c r="F13" s="326"/>
      <c r="G13" s="327">
        <f>H1</f>
        <v>2016</v>
      </c>
      <c r="H13" s="327"/>
      <c r="I13" s="21"/>
    </row>
    <row r="14" spans="1:9" ht="12.75" customHeight="1">
      <c r="A14" s="331" t="s">
        <v>119</v>
      </c>
      <c r="B14" s="331"/>
      <c r="C14" s="331"/>
      <c r="D14" s="331"/>
      <c r="E14" s="332" t="s">
        <v>120</v>
      </c>
      <c r="F14" s="332"/>
      <c r="G14" s="333">
        <v>24</v>
      </c>
      <c r="H14" s="333"/>
      <c r="I14" s="23"/>
    </row>
    <row r="15" spans="1:9" ht="12.75" customHeight="1">
      <c r="A15" s="320" t="s">
        <v>121</v>
      </c>
      <c r="B15" s="320"/>
      <c r="C15" s="320"/>
      <c r="D15" s="320"/>
      <c r="E15" s="328" t="s">
        <v>122</v>
      </c>
      <c r="F15" s="328" t="s">
        <v>122</v>
      </c>
      <c r="G15" s="323">
        <v>50</v>
      </c>
      <c r="H15" s="323"/>
      <c r="I15" s="23"/>
    </row>
    <row r="16" spans="1:9" ht="12.75" customHeight="1">
      <c r="A16" s="320" t="s">
        <v>123</v>
      </c>
      <c r="B16" s="320"/>
      <c r="C16" s="320"/>
      <c r="D16" s="320"/>
      <c r="E16" s="328" t="s">
        <v>124</v>
      </c>
      <c r="F16" s="328" t="s">
        <v>124</v>
      </c>
      <c r="G16" s="323">
        <v>68</v>
      </c>
      <c r="H16" s="323"/>
      <c r="I16" s="23"/>
    </row>
    <row r="17" spans="1:9" ht="12.75" customHeight="1">
      <c r="A17" s="320" t="s">
        <v>125</v>
      </c>
      <c r="B17" s="320"/>
      <c r="C17" s="320"/>
      <c r="D17" s="320"/>
      <c r="E17" s="328" t="s">
        <v>126</v>
      </c>
      <c r="F17" s="328" t="s">
        <v>126</v>
      </c>
      <c r="G17" s="323">
        <v>263</v>
      </c>
      <c r="H17" s="323"/>
    </row>
    <row r="18" spans="1:9" ht="12.75" customHeight="1">
      <c r="A18" s="321" t="s">
        <v>127</v>
      </c>
      <c r="B18" s="321"/>
      <c r="C18" s="321"/>
      <c r="D18" s="321"/>
      <c r="E18" s="329" t="s">
        <v>128</v>
      </c>
      <c r="F18" s="329" t="s">
        <v>128</v>
      </c>
      <c r="G18" s="330">
        <v>153</v>
      </c>
      <c r="H18" s="330"/>
    </row>
    <row r="19" spans="1:9" ht="12.75" customHeight="1">
      <c r="A19" s="326" t="s">
        <v>129</v>
      </c>
      <c r="B19" s="326"/>
      <c r="C19" s="326"/>
      <c r="D19" s="326"/>
      <c r="E19" s="326"/>
      <c r="F19" s="326"/>
      <c r="G19" s="327">
        <f>H1</f>
        <v>2016</v>
      </c>
      <c r="H19" s="327"/>
    </row>
    <row r="20" spans="1:9" ht="12.75" customHeight="1">
      <c r="A20" s="331" t="s">
        <v>130</v>
      </c>
      <c r="B20" s="331"/>
      <c r="C20" s="331"/>
      <c r="D20" s="331"/>
      <c r="E20" s="332" t="s">
        <v>131</v>
      </c>
      <c r="F20" s="332"/>
      <c r="G20" s="333">
        <v>13</v>
      </c>
      <c r="H20" s="333"/>
    </row>
    <row r="21" spans="1:9" ht="12.75" customHeight="1">
      <c r="A21" s="320" t="s">
        <v>132</v>
      </c>
      <c r="B21" s="320"/>
      <c r="C21" s="320"/>
      <c r="D21" s="320"/>
      <c r="E21" s="334" t="s">
        <v>133</v>
      </c>
      <c r="F21" s="334"/>
      <c r="G21" s="323">
        <v>52</v>
      </c>
      <c r="H21" s="323"/>
    </row>
    <row r="22" spans="1:9" ht="12.75" customHeight="1">
      <c r="A22" s="320" t="s">
        <v>134</v>
      </c>
      <c r="B22" s="320"/>
      <c r="C22" s="320"/>
      <c r="D22" s="320"/>
      <c r="E22" s="328" t="s">
        <v>135</v>
      </c>
      <c r="F22" s="328"/>
      <c r="G22" s="323">
        <v>93</v>
      </c>
      <c r="H22" s="323"/>
    </row>
    <row r="23" spans="1:9" ht="12.75" customHeight="1">
      <c r="A23" s="320" t="s">
        <v>30</v>
      </c>
      <c r="B23" s="320"/>
      <c r="C23" s="320"/>
      <c r="D23" s="320"/>
      <c r="E23" s="328" t="s">
        <v>136</v>
      </c>
      <c r="F23" s="328"/>
      <c r="G23" s="323">
        <v>40</v>
      </c>
      <c r="H23" s="323"/>
    </row>
    <row r="24" spans="1:9">
      <c r="A24" s="321"/>
      <c r="B24" s="321"/>
      <c r="C24" s="321"/>
      <c r="D24" s="321"/>
      <c r="E24" s="329"/>
      <c r="F24" s="329"/>
      <c r="G24" s="330"/>
      <c r="H24" s="330"/>
    </row>
    <row r="25" spans="1:9" ht="15.75" customHeight="1">
      <c r="A25" s="24" t="s">
        <v>137</v>
      </c>
      <c r="B25" s="25"/>
      <c r="C25" s="26"/>
      <c r="D25" s="27"/>
      <c r="E25" s="28"/>
      <c r="F25" s="25"/>
      <c r="G25" s="340">
        <v>2566</v>
      </c>
      <c r="H25" s="340"/>
    </row>
    <row r="28" spans="1:9">
      <c r="A28" s="339" t="s">
        <v>138</v>
      </c>
      <c r="B28" s="339"/>
      <c r="C28" s="339"/>
      <c r="D28" s="339"/>
      <c r="E28" s="339"/>
      <c r="F28" s="339"/>
      <c r="G28" s="339"/>
      <c r="H28" s="339"/>
    </row>
    <row r="29" spans="1:9" ht="12.75" customHeight="1">
      <c r="A29" s="335" t="s">
        <v>139</v>
      </c>
      <c r="B29" s="335"/>
      <c r="C29" s="335"/>
      <c r="D29" s="335"/>
      <c r="E29" s="335"/>
      <c r="F29" s="335"/>
      <c r="G29" s="336">
        <v>9388</v>
      </c>
      <c r="H29" s="336"/>
      <c r="I29" s="12"/>
    </row>
    <row r="30" spans="1:9">
      <c r="A30" s="341" t="s">
        <v>140</v>
      </c>
      <c r="B30" s="341"/>
      <c r="C30" s="341"/>
      <c r="D30" s="342"/>
      <c r="E30" s="342"/>
      <c r="F30" s="342"/>
      <c r="G30" s="323">
        <v>0</v>
      </c>
      <c r="H30" s="323"/>
    </row>
    <row r="31" spans="1:9" ht="13.5" customHeight="1">
      <c r="A31" s="338" t="s">
        <v>141</v>
      </c>
      <c r="B31" s="338"/>
      <c r="C31" s="338"/>
      <c r="D31" s="338"/>
      <c r="E31" s="338"/>
      <c r="F31" s="338"/>
      <c r="G31" s="338"/>
      <c r="H31" s="338"/>
    </row>
    <row r="32" spans="1:9">
      <c r="A32" s="341" t="s">
        <v>142</v>
      </c>
      <c r="B32" s="341"/>
      <c r="C32" s="341"/>
      <c r="D32" s="342"/>
      <c r="E32" s="342"/>
      <c r="F32" s="342"/>
      <c r="G32" s="323">
        <v>3</v>
      </c>
      <c r="H32" s="323"/>
    </row>
    <row r="33" spans="1:8">
      <c r="A33" s="343" t="s">
        <v>143</v>
      </c>
      <c r="B33" s="343"/>
      <c r="C33" s="343"/>
      <c r="D33" s="344"/>
      <c r="E33" s="344"/>
      <c r="F33" s="344"/>
      <c r="G33" s="345">
        <v>4</v>
      </c>
      <c r="H33" s="345"/>
    </row>
    <row r="36" spans="1:8">
      <c r="A36" s="283" t="s">
        <v>144</v>
      </c>
      <c r="B36" s="283"/>
      <c r="C36" s="283"/>
      <c r="D36" s="283"/>
      <c r="E36" s="283"/>
      <c r="F36" s="283"/>
      <c r="G36" s="283"/>
      <c r="H36" s="283"/>
    </row>
    <row r="37" spans="1:8">
      <c r="A37" s="29" t="s">
        <v>145</v>
      </c>
      <c r="B37" s="30"/>
      <c r="C37" s="30"/>
      <c r="D37" s="30"/>
      <c r="E37" s="30"/>
      <c r="F37" s="30"/>
      <c r="G37" s="337">
        <f>H1</f>
        <v>2016</v>
      </c>
      <c r="H37" s="337"/>
    </row>
    <row r="38" spans="1:8">
      <c r="A38" s="355" t="s">
        <v>146</v>
      </c>
      <c r="B38" s="355"/>
      <c r="C38" s="355"/>
      <c r="D38" s="31" t="s">
        <v>147</v>
      </c>
      <c r="E38" s="356"/>
      <c r="F38" s="356"/>
      <c r="G38" s="354">
        <v>0</v>
      </c>
      <c r="H38" s="354"/>
    </row>
    <row r="39" spans="1:8">
      <c r="A39" s="347" t="s">
        <v>148</v>
      </c>
      <c r="B39" s="347"/>
      <c r="C39" s="347"/>
      <c r="D39" s="32" t="s">
        <v>147</v>
      </c>
      <c r="E39" s="348"/>
      <c r="F39" s="348"/>
      <c r="G39" s="349">
        <v>20</v>
      </c>
      <c r="H39" s="349"/>
    </row>
    <row r="40" spans="1:8">
      <c r="A40" s="347" t="s">
        <v>149</v>
      </c>
      <c r="B40" s="347"/>
      <c r="C40" s="347"/>
      <c r="D40" s="32" t="s">
        <v>147</v>
      </c>
      <c r="E40" s="348"/>
      <c r="F40" s="348"/>
      <c r="G40" s="349">
        <v>40</v>
      </c>
      <c r="H40" s="349"/>
    </row>
    <row r="41" spans="1:8">
      <c r="A41" s="347" t="s">
        <v>150</v>
      </c>
      <c r="B41" s="347"/>
      <c r="C41" s="347"/>
      <c r="D41" s="32" t="s">
        <v>147</v>
      </c>
      <c r="E41" s="348"/>
      <c r="F41" s="348"/>
      <c r="G41" s="349">
        <v>0</v>
      </c>
      <c r="H41" s="349"/>
    </row>
    <row r="42" spans="1:8">
      <c r="A42" s="352" t="s">
        <v>151</v>
      </c>
      <c r="B42" s="352"/>
      <c r="C42" s="352"/>
      <c r="D42" s="33" t="s">
        <v>147</v>
      </c>
      <c r="E42" s="346"/>
      <c r="F42" s="346"/>
      <c r="G42" s="353">
        <v>0</v>
      </c>
      <c r="H42" s="353"/>
    </row>
    <row r="43" spans="1:8">
      <c r="A43" s="34"/>
      <c r="B43" s="35"/>
      <c r="C43" s="35"/>
      <c r="D43" s="35"/>
      <c r="E43" s="350" t="s">
        <v>152</v>
      </c>
      <c r="F43" s="350"/>
      <c r="G43" s="351">
        <f>(G38+G39+G40+G41+G42)</f>
        <v>60</v>
      </c>
      <c r="H43" s="351"/>
    </row>
  </sheetData>
  <mergeCells count="88">
    <mergeCell ref="G39:H39"/>
    <mergeCell ref="A38:C38"/>
    <mergeCell ref="E38:F38"/>
    <mergeCell ref="E43:F43"/>
    <mergeCell ref="G43:H43"/>
    <mergeCell ref="A41:C41"/>
    <mergeCell ref="E41:F41"/>
    <mergeCell ref="G41:H41"/>
    <mergeCell ref="A42:C42"/>
    <mergeCell ref="G42:H42"/>
    <mergeCell ref="E42:F42"/>
    <mergeCell ref="A40:C40"/>
    <mergeCell ref="E40:F40"/>
    <mergeCell ref="G40:H40"/>
    <mergeCell ref="A32:C32"/>
    <mergeCell ref="D32:F32"/>
    <mergeCell ref="G32:H32"/>
    <mergeCell ref="G38:H38"/>
    <mergeCell ref="A39:C39"/>
    <mergeCell ref="E39:F39"/>
    <mergeCell ref="D30:F30"/>
    <mergeCell ref="G30:H30"/>
    <mergeCell ref="A33:C33"/>
    <mergeCell ref="D33:F33"/>
    <mergeCell ref="G33:H33"/>
    <mergeCell ref="A36:H36"/>
    <mergeCell ref="E24:F24"/>
    <mergeCell ref="G24:H24"/>
    <mergeCell ref="A29:F29"/>
    <mergeCell ref="G29:H29"/>
    <mergeCell ref="A24:D24"/>
    <mergeCell ref="G37:H37"/>
    <mergeCell ref="A31:H31"/>
    <mergeCell ref="A28:H28"/>
    <mergeCell ref="G25:H25"/>
    <mergeCell ref="A30:C30"/>
    <mergeCell ref="A23:D23"/>
    <mergeCell ref="E23:F23"/>
    <mergeCell ref="G23:H23"/>
    <mergeCell ref="A22:D22"/>
    <mergeCell ref="E22:F22"/>
    <mergeCell ref="E21:F21"/>
    <mergeCell ref="G21:H21"/>
    <mergeCell ref="A19:F19"/>
    <mergeCell ref="G19:H19"/>
    <mergeCell ref="A20:D20"/>
    <mergeCell ref="E20:F20"/>
    <mergeCell ref="G22:H22"/>
    <mergeCell ref="G20:H20"/>
    <mergeCell ref="A21:D21"/>
    <mergeCell ref="A14:D14"/>
    <mergeCell ref="E14:F14"/>
    <mergeCell ref="G14:H14"/>
    <mergeCell ref="A15:D15"/>
    <mergeCell ref="E15:F15"/>
    <mergeCell ref="G15:H15"/>
    <mergeCell ref="G16:H16"/>
    <mergeCell ref="A17:D17"/>
    <mergeCell ref="E17:F17"/>
    <mergeCell ref="E18:F18"/>
    <mergeCell ref="G18:H18"/>
    <mergeCell ref="G17:H17"/>
    <mergeCell ref="A18:D18"/>
    <mergeCell ref="A16:D16"/>
    <mergeCell ref="E16:F16"/>
    <mergeCell ref="G10:H10"/>
    <mergeCell ref="G9:H9"/>
    <mergeCell ref="A12:F12"/>
    <mergeCell ref="G12:H12"/>
    <mergeCell ref="A13:F13"/>
    <mergeCell ref="G13:H13"/>
    <mergeCell ref="A6:F6"/>
    <mergeCell ref="A7:F7"/>
    <mergeCell ref="G7:H7"/>
    <mergeCell ref="G6:H6"/>
    <mergeCell ref="A11:F11"/>
    <mergeCell ref="G11:H11"/>
    <mergeCell ref="A8:F8"/>
    <mergeCell ref="G8:H8"/>
    <mergeCell ref="A9:F9"/>
    <mergeCell ref="A10:F10"/>
    <mergeCell ref="A5:F5"/>
    <mergeCell ref="G5:H5"/>
    <mergeCell ref="A1:F1"/>
    <mergeCell ref="A2:H2"/>
    <mergeCell ref="A3:H3"/>
    <mergeCell ref="A4:F4"/>
    <mergeCell ref="G4:H4"/>
  </mergeCells>
  <phoneticPr fontId="31" type="noConversion"/>
  <pageMargins left="0.39374999999999999" right="0.39374999999999999" top="0.67013888888888895" bottom="0.196527777777778" header="0.51180555555555496" footer="0.196527777777778"/>
  <pageSetup paperSize="9" scale="93" firstPageNumber="0" orientation="portrait" verticalDpi="0" r:id="rId1"/>
  <headerFooter>
    <oddFooter>&amp;L&amp;"Tahoma,Normale"&amp;8Elenco Processi&amp;R&amp;P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107"/>
  <sheetViews>
    <sheetView topLeftCell="A79" zoomScaleNormal="100" workbookViewId="0">
      <selection activeCell="E109" sqref="E109"/>
    </sheetView>
  </sheetViews>
  <sheetFormatPr defaultColWidth="8.5703125" defaultRowHeight="15"/>
  <cols>
    <col min="1" max="4" width="8.5703125" customWidth="1"/>
    <col min="5" max="5" width="28.140625" customWidth="1"/>
    <col min="6" max="6" width="19.85546875" customWidth="1"/>
    <col min="7" max="7" width="8.5703125" customWidth="1"/>
    <col min="8" max="8" width="18.28515625" customWidth="1"/>
  </cols>
  <sheetData>
    <row r="1" spans="1:9" ht="21.75" customHeight="1">
      <c r="A1" s="359"/>
      <c r="B1" s="359"/>
      <c r="C1" s="359"/>
      <c r="D1" s="359"/>
      <c r="E1" s="36" t="s">
        <v>74</v>
      </c>
      <c r="F1" s="37">
        <v>2016</v>
      </c>
    </row>
    <row r="2" spans="1:9" ht="24.75" customHeight="1">
      <c r="A2" s="360" t="s">
        <v>153</v>
      </c>
      <c r="B2" s="360"/>
      <c r="C2" s="360"/>
      <c r="D2" s="360"/>
      <c r="E2" s="360"/>
      <c r="F2" s="360"/>
    </row>
    <row r="3" spans="1:9">
      <c r="A3" s="361" t="s">
        <v>154</v>
      </c>
      <c r="B3" s="361"/>
      <c r="C3" s="361"/>
      <c r="D3" s="361"/>
      <c r="E3" s="361"/>
      <c r="F3" s="361"/>
      <c r="G3" s="10"/>
      <c r="H3" s="10"/>
      <c r="I3" s="10"/>
    </row>
    <row r="4" spans="1:9" ht="16.5" customHeight="1">
      <c r="A4" s="362" t="s">
        <v>155</v>
      </c>
      <c r="B4" s="362"/>
      <c r="C4" s="362"/>
      <c r="D4" s="362"/>
      <c r="E4" s="363">
        <f>$F$1</f>
        <v>2016</v>
      </c>
      <c r="F4" s="363"/>
    </row>
    <row r="5" spans="1:9" ht="18" customHeight="1">
      <c r="A5" s="362"/>
      <c r="B5" s="362"/>
      <c r="C5" s="362"/>
      <c r="D5" s="362"/>
      <c r="E5" s="38" t="s">
        <v>156</v>
      </c>
      <c r="F5" s="39" t="s">
        <v>157</v>
      </c>
    </row>
    <row r="6" spans="1:9" ht="24.75" customHeight="1">
      <c r="A6" s="357" t="s">
        <v>158</v>
      </c>
      <c r="B6" s="357"/>
      <c r="C6" s="357"/>
      <c r="D6" s="357"/>
      <c r="E6" s="40">
        <v>0</v>
      </c>
      <c r="F6" s="41">
        <v>0</v>
      </c>
    </row>
    <row r="7" spans="1:9" ht="24.75" customHeight="1">
      <c r="A7" s="357" t="s">
        <v>159</v>
      </c>
      <c r="B7" s="357"/>
      <c r="C7" s="357"/>
      <c r="D7" s="357"/>
      <c r="E7" s="40">
        <v>666465.96</v>
      </c>
      <c r="F7" s="41">
        <v>0</v>
      </c>
    </row>
    <row r="8" spans="1:9" ht="24.75" customHeight="1">
      <c r="A8" s="357" t="s">
        <v>160</v>
      </c>
      <c r="B8" s="357"/>
      <c r="C8" s="357"/>
      <c r="D8" s="357"/>
      <c r="E8" s="40">
        <v>375503.75</v>
      </c>
      <c r="F8" s="42">
        <v>227609.81</v>
      </c>
    </row>
    <row r="9" spans="1:9" ht="24.75" customHeight="1">
      <c r="A9" s="357" t="s">
        <v>161</v>
      </c>
      <c r="B9" s="357"/>
      <c r="C9" s="357"/>
      <c r="D9" s="357"/>
      <c r="E9" s="40">
        <v>22805.58</v>
      </c>
      <c r="F9" s="42">
        <v>8820.43</v>
      </c>
      <c r="H9" s="43"/>
    </row>
    <row r="10" spans="1:9" ht="24.75" customHeight="1">
      <c r="A10" s="357" t="s">
        <v>162</v>
      </c>
      <c r="B10" s="357"/>
      <c r="C10" s="357"/>
      <c r="D10" s="357"/>
      <c r="E10" s="40">
        <v>234845.92</v>
      </c>
      <c r="F10" s="42">
        <v>82998.7</v>
      </c>
    </row>
    <row r="11" spans="1:9" ht="24.75" customHeight="1">
      <c r="A11" s="357" t="s">
        <v>163</v>
      </c>
      <c r="B11" s="357"/>
      <c r="C11" s="357"/>
      <c r="D11" s="357"/>
      <c r="E11" s="40">
        <v>666894.18999999994</v>
      </c>
      <c r="F11" s="42">
        <v>56379.37</v>
      </c>
    </row>
    <row r="12" spans="1:9" ht="24.75" customHeight="1">
      <c r="A12" s="357" t="s">
        <v>164</v>
      </c>
      <c r="B12" s="357"/>
      <c r="C12" s="357"/>
      <c r="D12" s="357"/>
      <c r="E12" s="40">
        <v>11034.23</v>
      </c>
      <c r="F12" s="40">
        <v>11034.23</v>
      </c>
    </row>
    <row r="13" spans="1:9" ht="24.75" customHeight="1">
      <c r="A13" s="358" t="s">
        <v>165</v>
      </c>
      <c r="B13" s="358"/>
      <c r="C13" s="358"/>
      <c r="D13" s="358"/>
      <c r="E13" s="40">
        <v>265904.27</v>
      </c>
      <c r="F13" s="42">
        <v>113795.47</v>
      </c>
    </row>
    <row r="14" spans="1:9" ht="24.75" customHeight="1">
      <c r="A14" s="364" t="s">
        <v>166</v>
      </c>
      <c r="B14" s="364"/>
      <c r="C14" s="364"/>
      <c r="D14" s="364"/>
      <c r="E14" s="44">
        <f>SUM(E8:E13)</f>
        <v>1576987.94</v>
      </c>
      <c r="F14" s="44">
        <f>SUM(F8:F13)</f>
        <v>500638.01</v>
      </c>
    </row>
    <row r="15" spans="1:9" ht="14.25" customHeight="1">
      <c r="A15" s="45"/>
      <c r="B15" s="46"/>
      <c r="C15" s="46"/>
      <c r="D15" s="46"/>
      <c r="E15" s="46"/>
      <c r="F15" s="47"/>
    </row>
    <row r="16" spans="1:9" ht="15" customHeight="1">
      <c r="A16" s="339" t="s">
        <v>167</v>
      </c>
      <c r="B16" s="339"/>
      <c r="C16" s="339"/>
      <c r="D16" s="339"/>
      <c r="E16" s="339"/>
      <c r="F16" s="339"/>
      <c r="G16" s="48"/>
    </row>
    <row r="17" spans="1:6" ht="15" customHeight="1">
      <c r="A17" s="366" t="s">
        <v>155</v>
      </c>
      <c r="B17" s="366"/>
      <c r="C17" s="366"/>
      <c r="D17" s="366"/>
      <c r="E17" s="363">
        <f>$F$1</f>
        <v>2016</v>
      </c>
      <c r="F17" s="363"/>
    </row>
    <row r="18" spans="1:6" ht="12.75" customHeight="1">
      <c r="A18" s="366"/>
      <c r="B18" s="366"/>
      <c r="C18" s="366"/>
      <c r="D18" s="366"/>
      <c r="E18" s="38" t="s">
        <v>168</v>
      </c>
      <c r="F18" s="39" t="s">
        <v>169</v>
      </c>
    </row>
    <row r="19" spans="1:6" ht="24.75" customHeight="1">
      <c r="A19" s="358" t="s">
        <v>170</v>
      </c>
      <c r="B19" s="358"/>
      <c r="C19" s="358"/>
      <c r="D19" s="358"/>
      <c r="E19" s="40">
        <v>959412.47</v>
      </c>
      <c r="F19" s="42">
        <v>296692.83</v>
      </c>
    </row>
    <row r="20" spans="1:6" ht="24.75" customHeight="1">
      <c r="A20" s="358" t="s">
        <v>171</v>
      </c>
      <c r="B20" s="358"/>
      <c r="C20" s="358"/>
      <c r="D20" s="358"/>
      <c r="E20" s="40">
        <v>977412.1</v>
      </c>
      <c r="F20" s="42">
        <v>241043.65</v>
      </c>
    </row>
    <row r="21" spans="1:6" ht="24.75" customHeight="1">
      <c r="A21" s="357" t="s">
        <v>172</v>
      </c>
      <c r="B21" s="357"/>
      <c r="C21" s="357"/>
      <c r="D21" s="357"/>
      <c r="E21" s="40">
        <v>0</v>
      </c>
      <c r="F21" s="42">
        <v>0</v>
      </c>
    </row>
    <row r="22" spans="1:6" ht="24.75" customHeight="1">
      <c r="A22" s="358" t="s">
        <v>173</v>
      </c>
      <c r="B22" s="358"/>
      <c r="C22" s="358"/>
      <c r="D22" s="358"/>
      <c r="E22" s="40">
        <v>40725.06</v>
      </c>
      <c r="F22" s="42">
        <v>20075.59</v>
      </c>
    </row>
    <row r="23" spans="1:6" ht="24.75" customHeight="1">
      <c r="A23" s="358" t="s">
        <v>174</v>
      </c>
      <c r="B23" s="358"/>
      <c r="C23" s="358"/>
      <c r="D23" s="358"/>
      <c r="E23" s="40">
        <v>0</v>
      </c>
      <c r="F23" s="42">
        <v>0</v>
      </c>
    </row>
    <row r="24" spans="1:6" ht="24.75" customHeight="1">
      <c r="A24" s="358" t="s">
        <v>175</v>
      </c>
      <c r="B24" s="358"/>
      <c r="C24" s="358"/>
      <c r="D24" s="358"/>
      <c r="E24" s="40">
        <v>265904.27</v>
      </c>
      <c r="F24" s="42">
        <v>105929.3</v>
      </c>
    </row>
    <row r="25" spans="1:6" s="13" customFormat="1" ht="24.75" customHeight="1">
      <c r="A25" s="364" t="s">
        <v>176</v>
      </c>
      <c r="B25" s="364"/>
      <c r="C25" s="364"/>
      <c r="D25" s="364"/>
      <c r="E25" s="44">
        <f>SUM(E19:E24)</f>
        <v>2243453.9</v>
      </c>
      <c r="F25" s="49">
        <f>SUM(F19:F24)</f>
        <v>663741.37</v>
      </c>
    </row>
    <row r="26" spans="1:6" ht="14.25" customHeight="1">
      <c r="A26" s="45"/>
      <c r="B26" s="46"/>
      <c r="C26" s="46"/>
      <c r="D26" s="46"/>
      <c r="E26" s="46"/>
      <c r="F26" s="47"/>
    </row>
    <row r="27" spans="1:6" ht="14.25" customHeight="1">
      <c r="A27" s="339" t="s">
        <v>177</v>
      </c>
      <c r="B27" s="339"/>
      <c r="C27" s="339"/>
      <c r="D27" s="339"/>
      <c r="E27" s="339"/>
      <c r="F27" s="339"/>
    </row>
    <row r="28" spans="1:6" ht="14.25" customHeight="1">
      <c r="A28" s="366" t="s">
        <v>178</v>
      </c>
      <c r="B28" s="367" t="s">
        <v>179</v>
      </c>
      <c r="C28" s="367"/>
      <c r="D28" s="367"/>
      <c r="E28" s="363">
        <f>$F$1</f>
        <v>2016</v>
      </c>
      <c r="F28" s="363"/>
    </row>
    <row r="29" spans="1:6" ht="14.25" customHeight="1">
      <c r="A29" s="366"/>
      <c r="B29" s="367"/>
      <c r="C29" s="367"/>
      <c r="D29" s="367"/>
      <c r="E29" s="50" t="s">
        <v>180</v>
      </c>
      <c r="F29" s="39" t="s">
        <v>181</v>
      </c>
    </row>
    <row r="30" spans="1:6" ht="28.5" customHeight="1">
      <c r="A30" s="51">
        <v>1</v>
      </c>
      <c r="B30" s="368" t="s">
        <v>182</v>
      </c>
      <c r="C30" s="368"/>
      <c r="D30" s="368"/>
      <c r="E30" s="40">
        <v>38897.910000000003</v>
      </c>
      <c r="F30" s="42">
        <v>17463.990000000002</v>
      </c>
    </row>
    <row r="31" spans="1:6" ht="14.25" customHeight="1">
      <c r="A31" s="51">
        <v>2</v>
      </c>
      <c r="B31" s="365" t="s">
        <v>183</v>
      </c>
      <c r="C31" s="365"/>
      <c r="D31" s="365"/>
      <c r="E31" s="40">
        <v>941</v>
      </c>
      <c r="F31" s="42">
        <v>941</v>
      </c>
    </row>
    <row r="32" spans="1:6" ht="14.25" customHeight="1">
      <c r="A32" s="51">
        <v>3</v>
      </c>
      <c r="B32" s="365" t="s">
        <v>184</v>
      </c>
      <c r="C32" s="365"/>
      <c r="D32" s="365"/>
      <c r="E32" s="40">
        <v>66340.81</v>
      </c>
      <c r="F32" s="42">
        <v>12414.86</v>
      </c>
    </row>
    <row r="33" spans="1:6" ht="14.25" customHeight="1">
      <c r="A33" s="51">
        <v>4</v>
      </c>
      <c r="B33" s="365" t="s">
        <v>185</v>
      </c>
      <c r="C33" s="365"/>
      <c r="D33" s="365"/>
      <c r="E33" s="40">
        <v>33373.35</v>
      </c>
      <c r="F33" s="42">
        <v>20879</v>
      </c>
    </row>
    <row r="34" spans="1:6" ht="14.25" customHeight="1">
      <c r="A34" s="51">
        <v>6</v>
      </c>
      <c r="B34" s="365" t="s">
        <v>186</v>
      </c>
      <c r="C34" s="365"/>
      <c r="D34" s="365"/>
      <c r="E34" s="40">
        <v>0</v>
      </c>
      <c r="F34" s="42">
        <v>0</v>
      </c>
    </row>
    <row r="35" spans="1:6" ht="14.25" customHeight="1">
      <c r="A35" s="51">
        <v>9</v>
      </c>
      <c r="B35" s="365" t="s">
        <v>187</v>
      </c>
      <c r="C35" s="365"/>
      <c r="D35" s="365"/>
      <c r="E35" s="40">
        <v>8849.99</v>
      </c>
      <c r="F35" s="42">
        <v>6346.65</v>
      </c>
    </row>
    <row r="36" spans="1:6" s="13" customFormat="1" ht="14.25" customHeight="1">
      <c r="A36" s="370" t="s">
        <v>188</v>
      </c>
      <c r="B36" s="370"/>
      <c r="C36" s="370"/>
      <c r="D36" s="370"/>
      <c r="E36" s="52">
        <f>SUM(E30:E35)</f>
        <v>148403.06</v>
      </c>
      <c r="F36" s="53">
        <f>SUM(F30:F35)</f>
        <v>58045.500000000007</v>
      </c>
    </row>
    <row r="37" spans="1:6" ht="14.25" customHeight="1">
      <c r="A37" s="366" t="s">
        <v>178</v>
      </c>
      <c r="B37" s="367" t="s">
        <v>189</v>
      </c>
      <c r="C37" s="367"/>
      <c r="D37" s="367"/>
      <c r="E37" s="363">
        <f>$F$1</f>
        <v>2016</v>
      </c>
      <c r="F37" s="363"/>
    </row>
    <row r="38" spans="1:6" ht="14.25" customHeight="1">
      <c r="A38" s="366"/>
      <c r="B38" s="367"/>
      <c r="C38" s="367"/>
      <c r="D38" s="367"/>
      <c r="E38" s="50" t="s">
        <v>190</v>
      </c>
      <c r="F38" s="39" t="s">
        <v>191</v>
      </c>
    </row>
    <row r="39" spans="1:6" ht="14.25" customHeight="1">
      <c r="A39" s="51">
        <v>1</v>
      </c>
      <c r="B39" s="365" t="s">
        <v>192</v>
      </c>
      <c r="C39" s="365"/>
      <c r="D39" s="365"/>
      <c r="E39" s="40">
        <v>93694.61</v>
      </c>
      <c r="F39" s="42">
        <v>66255.91</v>
      </c>
    </row>
    <row r="40" spans="1:6" ht="14.25" customHeight="1">
      <c r="A40" s="51">
        <v>2</v>
      </c>
      <c r="B40" s="365" t="s">
        <v>193</v>
      </c>
      <c r="C40" s="365"/>
      <c r="D40" s="365"/>
      <c r="E40" s="40">
        <v>97543.6</v>
      </c>
      <c r="F40" s="42">
        <v>70796.2</v>
      </c>
    </row>
    <row r="41" spans="1:6" ht="26.25" customHeight="1">
      <c r="A41" s="51">
        <v>3</v>
      </c>
      <c r="B41" s="368" t="s">
        <v>194</v>
      </c>
      <c r="C41" s="368"/>
      <c r="D41" s="368"/>
      <c r="E41" s="40">
        <v>0</v>
      </c>
      <c r="F41" s="42">
        <v>0</v>
      </c>
    </row>
    <row r="42" spans="1:6" ht="14.25" customHeight="1">
      <c r="A42" s="51">
        <v>4</v>
      </c>
      <c r="B42" s="365" t="s">
        <v>195</v>
      </c>
      <c r="C42" s="365"/>
      <c r="D42" s="365"/>
      <c r="E42" s="40">
        <v>0</v>
      </c>
      <c r="F42" s="42">
        <v>0</v>
      </c>
    </row>
    <row r="43" spans="1:6" ht="20.25" customHeight="1">
      <c r="A43" s="51">
        <v>5</v>
      </c>
      <c r="B43" s="368" t="s">
        <v>196</v>
      </c>
      <c r="C43" s="368"/>
      <c r="D43" s="368"/>
      <c r="E43" s="40">
        <v>0</v>
      </c>
      <c r="F43" s="42">
        <v>0</v>
      </c>
    </row>
    <row r="44" spans="1:6" ht="14.25" customHeight="1">
      <c r="A44" s="51">
        <v>7</v>
      </c>
      <c r="B44" s="365" t="s">
        <v>187</v>
      </c>
      <c r="C44" s="365"/>
      <c r="D44" s="365"/>
      <c r="E44" s="40">
        <v>21359.61</v>
      </c>
      <c r="F44" s="42">
        <v>5360.8</v>
      </c>
    </row>
    <row r="45" spans="1:6" s="13" customFormat="1" ht="14.25" customHeight="1">
      <c r="A45" s="364" t="s">
        <v>197</v>
      </c>
      <c r="B45" s="364"/>
      <c r="C45" s="364"/>
      <c r="D45" s="364"/>
      <c r="E45" s="44">
        <f>SUM(E39:E44)</f>
        <v>212597.82</v>
      </c>
      <c r="F45" s="49">
        <f>SUM(F39:F44)</f>
        <v>142412.90999999997</v>
      </c>
    </row>
    <row r="46" spans="1:6" ht="14.25" customHeight="1">
      <c r="A46" s="45"/>
      <c r="B46" s="46"/>
      <c r="C46" s="46"/>
      <c r="D46" s="46"/>
      <c r="E46" s="46"/>
      <c r="F46" s="47"/>
    </row>
    <row r="47" spans="1:6" ht="15.75" customHeight="1">
      <c r="A47" s="339" t="s">
        <v>198</v>
      </c>
      <c r="B47" s="339"/>
      <c r="C47" s="339"/>
      <c r="D47" s="339"/>
      <c r="E47" s="339"/>
      <c r="F47" s="339"/>
    </row>
    <row r="48" spans="1:6" ht="15.75" customHeight="1">
      <c r="A48" s="371" t="s">
        <v>77</v>
      </c>
      <c r="B48" s="371"/>
      <c r="C48" s="371"/>
      <c r="D48" s="371"/>
      <c r="E48" s="363">
        <f>$F$1</f>
        <v>2016</v>
      </c>
      <c r="F48" s="363"/>
    </row>
    <row r="49" spans="1:6" ht="28.5" customHeight="1">
      <c r="A49" s="357" t="s">
        <v>199</v>
      </c>
      <c r="B49" s="357"/>
      <c r="C49" s="357"/>
      <c r="D49" s="357"/>
      <c r="E49" s="369">
        <v>22805.58</v>
      </c>
      <c r="F49" s="369"/>
    </row>
    <row r="50" spans="1:6" ht="24.75" customHeight="1">
      <c r="A50" s="357" t="s">
        <v>200</v>
      </c>
      <c r="B50" s="357"/>
      <c r="C50" s="357"/>
      <c r="D50" s="357"/>
      <c r="E50" s="369">
        <v>11418.92</v>
      </c>
      <c r="F50" s="369"/>
    </row>
    <row r="51" spans="1:6" ht="24.75" customHeight="1">
      <c r="A51" s="357" t="s">
        <v>201</v>
      </c>
      <c r="B51" s="357"/>
      <c r="C51" s="357"/>
      <c r="D51" s="357"/>
      <c r="E51" s="369">
        <v>206499.9</v>
      </c>
      <c r="F51" s="369"/>
    </row>
    <row r="52" spans="1:6" ht="24" customHeight="1">
      <c r="A52" s="357" t="s">
        <v>202</v>
      </c>
      <c r="B52" s="357"/>
      <c r="C52" s="357"/>
      <c r="D52" s="357"/>
      <c r="E52" s="369">
        <v>40725.06</v>
      </c>
      <c r="F52" s="369"/>
    </row>
    <row r="53" spans="1:6" ht="22.5" customHeight="1">
      <c r="A53" s="373" t="s">
        <v>203</v>
      </c>
      <c r="B53" s="373"/>
      <c r="C53" s="373"/>
      <c r="D53" s="373"/>
      <c r="E53" s="374">
        <v>161837.67000000001</v>
      </c>
      <c r="F53" s="374"/>
    </row>
    <row r="54" spans="1:6" ht="12.75" customHeight="1">
      <c r="A54" s="15"/>
      <c r="B54" s="16"/>
      <c r="C54" s="16"/>
      <c r="D54" s="16"/>
      <c r="E54" s="16"/>
      <c r="F54" s="17"/>
    </row>
    <row r="55" spans="1:6" ht="12.75" customHeight="1">
      <c r="A55" s="372" t="s">
        <v>153</v>
      </c>
      <c r="B55" s="372"/>
      <c r="C55" s="372"/>
      <c r="D55" s="372"/>
      <c r="E55" s="372"/>
      <c r="F55" s="372"/>
    </row>
    <row r="56" spans="1:6" ht="15.75" customHeight="1">
      <c r="A56" s="379" t="s">
        <v>204</v>
      </c>
      <c r="B56" s="379"/>
      <c r="C56" s="379"/>
      <c r="D56" s="379"/>
      <c r="E56" s="379"/>
      <c r="F56" s="379"/>
    </row>
    <row r="57" spans="1:6">
      <c r="A57" s="371" t="s">
        <v>77</v>
      </c>
      <c r="B57" s="371"/>
      <c r="C57" s="371"/>
      <c r="D57" s="371"/>
      <c r="E57" s="363">
        <f>$F$1</f>
        <v>2016</v>
      </c>
      <c r="F57" s="363"/>
    </row>
    <row r="58" spans="1:6" ht="12.75" customHeight="1">
      <c r="A58" s="380" t="s">
        <v>205</v>
      </c>
      <c r="B58" s="380"/>
      <c r="C58" s="380"/>
      <c r="D58" s="380"/>
      <c r="E58" s="378">
        <f>(E8+E10)/SUM(E8:E10)</f>
        <v>0.96398106151690288</v>
      </c>
      <c r="F58" s="378"/>
    </row>
    <row r="59" spans="1:6" ht="12.75" customHeight="1">
      <c r="A59" s="376" t="s">
        <v>206</v>
      </c>
      <c r="B59" s="376"/>
      <c r="C59" s="376"/>
      <c r="D59" s="376"/>
      <c r="E59" s="378"/>
      <c r="F59" s="378"/>
    </row>
    <row r="60" spans="1:6" ht="12.75" customHeight="1">
      <c r="A60" s="377" t="s">
        <v>207</v>
      </c>
      <c r="B60" s="377"/>
      <c r="C60" s="377"/>
      <c r="D60" s="377"/>
      <c r="E60" s="378"/>
      <c r="F60" s="378"/>
    </row>
    <row r="61" spans="1:6" ht="12.75" customHeight="1">
      <c r="A61" s="380" t="s">
        <v>208</v>
      </c>
      <c r="B61" s="380"/>
      <c r="C61" s="380"/>
      <c r="D61" s="380"/>
      <c r="E61" s="378">
        <f>E8/SUM(E8:E10)</f>
        <v>0.59306741908876215</v>
      </c>
      <c r="F61" s="378"/>
    </row>
    <row r="62" spans="1:6" ht="12.75" customHeight="1">
      <c r="A62" s="376" t="s">
        <v>209</v>
      </c>
      <c r="B62" s="376"/>
      <c r="C62" s="376"/>
      <c r="D62" s="376"/>
      <c r="E62" s="378"/>
      <c r="F62" s="378"/>
    </row>
    <row r="63" spans="1:6" ht="13.15" customHeight="1">
      <c r="A63" s="377" t="s">
        <v>207</v>
      </c>
      <c r="B63" s="377"/>
      <c r="C63" s="377"/>
      <c r="D63" s="377"/>
      <c r="E63" s="378"/>
      <c r="F63" s="378"/>
    </row>
    <row r="64" spans="1:6" ht="13.15" customHeight="1">
      <c r="A64" s="380" t="s">
        <v>210</v>
      </c>
      <c r="B64" s="380"/>
      <c r="C64" s="380"/>
      <c r="D64" s="380"/>
      <c r="E64" s="378">
        <f>E49/SUM(E8:E10)</f>
        <v>3.601893848309716E-2</v>
      </c>
      <c r="F64" s="378"/>
    </row>
    <row r="65" spans="1:6" ht="13.15" customHeight="1">
      <c r="A65" s="376" t="s">
        <v>211</v>
      </c>
      <c r="B65" s="376"/>
      <c r="C65" s="376"/>
      <c r="D65" s="376"/>
      <c r="E65" s="378"/>
      <c r="F65" s="378"/>
    </row>
    <row r="66" spans="1:6" ht="13.15" customHeight="1">
      <c r="A66" s="377" t="s">
        <v>207</v>
      </c>
      <c r="B66" s="377"/>
      <c r="C66" s="377"/>
      <c r="D66" s="377"/>
      <c r="E66" s="378"/>
      <c r="F66" s="378"/>
    </row>
    <row r="67" spans="1:6">
      <c r="A67" s="379" t="s">
        <v>212</v>
      </c>
      <c r="B67" s="379"/>
      <c r="C67" s="379"/>
      <c r="D67" s="379"/>
      <c r="E67" s="379"/>
      <c r="F67" s="379"/>
    </row>
    <row r="68" spans="1:6">
      <c r="A68" s="371" t="s">
        <v>213</v>
      </c>
      <c r="B68" s="371"/>
      <c r="C68" s="371"/>
      <c r="D68" s="371"/>
      <c r="E68" s="363">
        <f>$F$1</f>
        <v>2016</v>
      </c>
      <c r="F68" s="363"/>
    </row>
    <row r="69" spans="1:6" ht="24" customHeight="1">
      <c r="A69" s="380" t="s">
        <v>214</v>
      </c>
      <c r="B69" s="380"/>
      <c r="C69" s="380"/>
      <c r="D69" s="380"/>
      <c r="E69" s="375">
        <f>(E50+E51+E52)/SUM(E8:E10)</f>
        <v>0.40849993741661306</v>
      </c>
      <c r="F69" s="375"/>
    </row>
    <row r="70" spans="1:6" ht="13.15" customHeight="1">
      <c r="A70" s="376" t="s">
        <v>215</v>
      </c>
      <c r="B70" s="376"/>
      <c r="C70" s="376"/>
      <c r="D70" s="376"/>
      <c r="E70" s="375"/>
      <c r="F70" s="375"/>
    </row>
    <row r="71" spans="1:6" ht="13.15" customHeight="1">
      <c r="A71" s="377" t="s">
        <v>207</v>
      </c>
      <c r="B71" s="377"/>
      <c r="C71" s="377"/>
      <c r="D71" s="377"/>
      <c r="E71" s="375"/>
      <c r="F71" s="375"/>
    </row>
    <row r="72" spans="1:6" ht="13.15" customHeight="1">
      <c r="A72" s="380" t="s">
        <v>216</v>
      </c>
      <c r="B72" s="380"/>
      <c r="C72" s="380"/>
      <c r="D72" s="380"/>
      <c r="E72" s="378">
        <f>E51/SUM(E8:E10)</f>
        <v>0.32614418027805975</v>
      </c>
      <c r="F72" s="378"/>
    </row>
    <row r="73" spans="1:6" ht="13.15" customHeight="1">
      <c r="A73" s="376" t="s">
        <v>94</v>
      </c>
      <c r="B73" s="376"/>
      <c r="C73" s="376"/>
      <c r="D73" s="376"/>
      <c r="E73" s="378"/>
      <c r="F73" s="378"/>
    </row>
    <row r="74" spans="1:6" ht="13.15" customHeight="1">
      <c r="A74" s="377" t="s">
        <v>207</v>
      </c>
      <c r="B74" s="377"/>
      <c r="C74" s="377"/>
      <c r="D74" s="377"/>
      <c r="E74" s="378"/>
      <c r="F74" s="378"/>
    </row>
    <row r="75" spans="1:6" ht="12.75" customHeight="1">
      <c r="A75" s="380" t="s">
        <v>217</v>
      </c>
      <c r="B75" s="380"/>
      <c r="C75" s="380"/>
      <c r="D75" s="380"/>
      <c r="E75" s="375">
        <f>(E50+E52)/SUM(E8:E10)</f>
        <v>8.2355757138553295E-2</v>
      </c>
      <c r="F75" s="375"/>
    </row>
    <row r="76" spans="1:6" ht="12.75" customHeight="1">
      <c r="A76" s="376" t="s">
        <v>218</v>
      </c>
      <c r="B76" s="376"/>
      <c r="C76" s="376"/>
      <c r="D76" s="376"/>
      <c r="E76" s="375"/>
      <c r="F76" s="375"/>
    </row>
    <row r="77" spans="1:6" ht="12.75" customHeight="1">
      <c r="A77" s="377" t="s">
        <v>207</v>
      </c>
      <c r="B77" s="377"/>
      <c r="C77" s="377"/>
      <c r="D77" s="377"/>
      <c r="E77" s="375"/>
      <c r="F77" s="375"/>
    </row>
    <row r="78" spans="1:6">
      <c r="A78" s="379" t="s">
        <v>219</v>
      </c>
      <c r="B78" s="379"/>
      <c r="C78" s="379"/>
      <c r="D78" s="379"/>
      <c r="E78" s="379"/>
      <c r="F78" s="379"/>
    </row>
    <row r="79" spans="1:6">
      <c r="A79" s="371" t="s">
        <v>213</v>
      </c>
      <c r="B79" s="371"/>
      <c r="C79" s="371"/>
      <c r="D79" s="371"/>
      <c r="E79" s="363">
        <f>$F$1</f>
        <v>2016</v>
      </c>
      <c r="F79" s="363"/>
    </row>
    <row r="80" spans="1:6" ht="12.75" customHeight="1">
      <c r="A80" s="380" t="s">
        <v>220</v>
      </c>
      <c r="B80" s="380"/>
      <c r="C80" s="380"/>
      <c r="D80" s="380"/>
      <c r="E80" s="382">
        <f ca="1">(E8+E10)/Caratteristiche!G5</f>
        <v>1086.0314412811388</v>
      </c>
      <c r="F80" s="382"/>
    </row>
    <row r="81" spans="1:6" ht="12.75" customHeight="1">
      <c r="A81" s="376" t="s">
        <v>206</v>
      </c>
      <c r="B81" s="376"/>
      <c r="C81" s="376"/>
      <c r="D81" s="376"/>
      <c r="E81" s="382"/>
      <c r="F81" s="382"/>
    </row>
    <row r="82" spans="1:6" ht="12.75" customHeight="1">
      <c r="A82" s="377" t="s">
        <v>221</v>
      </c>
      <c r="B82" s="377"/>
      <c r="C82" s="377"/>
      <c r="D82" s="377"/>
      <c r="E82" s="382"/>
      <c r="F82" s="382"/>
    </row>
    <row r="83" spans="1:6" ht="12.75" customHeight="1">
      <c r="A83" s="380" t="s">
        <v>222</v>
      </c>
      <c r="B83" s="380"/>
      <c r="C83" s="380"/>
      <c r="D83" s="380"/>
      <c r="E83" s="382">
        <f ca="1">E8/Caratteristiche!G5</f>
        <v>668.15613879003558</v>
      </c>
      <c r="F83" s="382"/>
    </row>
    <row r="84" spans="1:6" ht="12.75" customHeight="1">
      <c r="A84" s="376" t="s">
        <v>209</v>
      </c>
      <c r="B84" s="376"/>
      <c r="C84" s="376"/>
      <c r="D84" s="376"/>
      <c r="E84" s="382"/>
      <c r="F84" s="382"/>
    </row>
    <row r="85" spans="1:6" ht="12.75" customHeight="1">
      <c r="A85" s="377" t="s">
        <v>221</v>
      </c>
      <c r="B85" s="377"/>
      <c r="C85" s="377"/>
      <c r="D85" s="377"/>
      <c r="E85" s="382"/>
      <c r="F85" s="382"/>
    </row>
    <row r="86" spans="1:6" ht="12.75" customHeight="1">
      <c r="A86" s="380" t="s">
        <v>223</v>
      </c>
      <c r="B86" s="380"/>
      <c r="C86" s="380"/>
      <c r="D86" s="380"/>
      <c r="E86" s="382">
        <f ca="1">(E50+E52)/Caratteristiche!G5</f>
        <v>92.782882562277578</v>
      </c>
      <c r="F86" s="382"/>
    </row>
    <row r="87" spans="1:6" ht="12.75" customHeight="1">
      <c r="A87" s="376" t="s">
        <v>224</v>
      </c>
      <c r="B87" s="376"/>
      <c r="C87" s="376"/>
      <c r="D87" s="376"/>
      <c r="E87" s="382"/>
      <c r="F87" s="382"/>
    </row>
    <row r="88" spans="1:6" ht="12.75" customHeight="1">
      <c r="A88" s="377" t="s">
        <v>221</v>
      </c>
      <c r="B88" s="377"/>
      <c r="C88" s="377"/>
      <c r="D88" s="377"/>
      <c r="E88" s="382"/>
      <c r="F88" s="382"/>
    </row>
    <row r="89" spans="1:6" ht="12.75" customHeight="1">
      <c r="A89" s="380" t="s">
        <v>225</v>
      </c>
      <c r="B89" s="380"/>
      <c r="C89" s="380"/>
      <c r="D89" s="380"/>
      <c r="E89" s="381">
        <f ca="1">E49/Caratteristiche!G5</f>
        <v>40.579323843416375</v>
      </c>
      <c r="F89" s="381"/>
    </row>
    <row r="90" spans="1:6" ht="12.75" customHeight="1">
      <c r="A90" s="376" t="s">
        <v>211</v>
      </c>
      <c r="B90" s="376"/>
      <c r="C90" s="376"/>
      <c r="D90" s="376"/>
      <c r="E90" s="381"/>
      <c r="F90" s="381"/>
    </row>
    <row r="91" spans="1:6" ht="13.5" customHeight="1">
      <c r="A91" s="383" t="s">
        <v>221</v>
      </c>
      <c r="B91" s="383"/>
      <c r="C91" s="383"/>
      <c r="D91" s="383"/>
      <c r="E91" s="381"/>
      <c r="F91" s="381"/>
    </row>
    <row r="92" spans="1:6">
      <c r="A92" s="379" t="s">
        <v>226</v>
      </c>
      <c r="B92" s="379"/>
      <c r="C92" s="379"/>
      <c r="D92" s="379"/>
      <c r="E92" s="379"/>
      <c r="F92" s="379"/>
    </row>
    <row r="93" spans="1:6">
      <c r="A93" s="371" t="s">
        <v>213</v>
      </c>
      <c r="B93" s="371"/>
      <c r="C93" s="371"/>
      <c r="D93" s="371"/>
      <c r="E93" s="363">
        <f>$F$1</f>
        <v>2016</v>
      </c>
      <c r="F93" s="363"/>
    </row>
    <row r="94" spans="1:6" ht="12.75" customHeight="1">
      <c r="A94" s="380" t="s">
        <v>227</v>
      </c>
      <c r="B94" s="380"/>
      <c r="C94" s="380"/>
      <c r="D94" s="380"/>
      <c r="E94" s="378">
        <f>E36/E14</f>
        <v>9.4105386753940562E-2</v>
      </c>
      <c r="F94" s="378"/>
    </row>
    <row r="95" spans="1:6" ht="12.75" customHeight="1">
      <c r="A95" s="376" t="s">
        <v>228</v>
      </c>
      <c r="B95" s="376"/>
      <c r="C95" s="376"/>
      <c r="D95" s="376"/>
      <c r="E95" s="378"/>
      <c r="F95" s="378"/>
    </row>
    <row r="96" spans="1:6" ht="12.75" customHeight="1">
      <c r="A96" s="377" t="s">
        <v>229</v>
      </c>
      <c r="B96" s="377"/>
      <c r="C96" s="377"/>
      <c r="D96" s="377"/>
      <c r="E96" s="378"/>
      <c r="F96" s="378"/>
    </row>
    <row r="97" spans="1:6" ht="12.75" customHeight="1">
      <c r="A97" s="380" t="s">
        <v>230</v>
      </c>
      <c r="B97" s="380"/>
      <c r="C97" s="380"/>
      <c r="D97" s="380"/>
      <c r="E97" s="378">
        <f>E45/E25</f>
        <v>9.4763623179419915E-2</v>
      </c>
      <c r="F97" s="378"/>
    </row>
    <row r="98" spans="1:6" ht="12.75" customHeight="1">
      <c r="A98" s="376" t="s">
        <v>231</v>
      </c>
      <c r="B98" s="376"/>
      <c r="C98" s="376"/>
      <c r="D98" s="376"/>
      <c r="E98" s="378"/>
      <c r="F98" s="378"/>
    </row>
    <row r="99" spans="1:6" ht="12.75" customHeight="1">
      <c r="A99" s="377" t="s">
        <v>232</v>
      </c>
      <c r="B99" s="377"/>
      <c r="C99" s="377"/>
      <c r="D99" s="377"/>
      <c r="E99" s="378"/>
      <c r="F99" s="378"/>
    </row>
    <row r="100" spans="1:6" ht="12.75" customHeight="1">
      <c r="A100" s="380" t="s">
        <v>233</v>
      </c>
      <c r="B100" s="380"/>
      <c r="C100" s="380"/>
      <c r="D100" s="380"/>
      <c r="E100" s="375">
        <f>(F8+F10)/(E8+E10)</f>
        <v>0.5089025607239207</v>
      </c>
      <c r="F100" s="375"/>
    </row>
    <row r="101" spans="1:6" ht="12.75" customHeight="1">
      <c r="A101" s="376" t="s">
        <v>234</v>
      </c>
      <c r="B101" s="376"/>
      <c r="C101" s="376"/>
      <c r="D101" s="376"/>
      <c r="E101" s="375"/>
      <c r="F101" s="375"/>
    </row>
    <row r="102" spans="1:6" ht="12.75" customHeight="1">
      <c r="A102" s="377" t="s">
        <v>235</v>
      </c>
      <c r="B102" s="377"/>
      <c r="C102" s="377"/>
      <c r="D102" s="377"/>
      <c r="E102" s="375"/>
      <c r="F102" s="375"/>
    </row>
    <row r="103" spans="1:6" ht="13.15" customHeight="1">
      <c r="A103" s="380" t="s">
        <v>236</v>
      </c>
      <c r="B103" s="380"/>
      <c r="C103" s="380"/>
      <c r="D103" s="380"/>
      <c r="E103" s="384">
        <f>(F19)/(E19)</f>
        <v>0.30924429197798525</v>
      </c>
      <c r="F103" s="384"/>
    </row>
    <row r="104" spans="1:6" ht="13.15" customHeight="1">
      <c r="A104" s="376" t="s">
        <v>237</v>
      </c>
      <c r="B104" s="376"/>
      <c r="C104" s="376"/>
      <c r="D104" s="376"/>
      <c r="E104" s="384"/>
      <c r="F104" s="384"/>
    </row>
    <row r="105" spans="1:6" ht="13.9" customHeight="1">
      <c r="A105" s="385" t="s">
        <v>238</v>
      </c>
      <c r="B105" s="385"/>
      <c r="C105" s="385"/>
      <c r="D105" s="385"/>
      <c r="E105" s="384"/>
      <c r="F105" s="384"/>
    </row>
    <row r="107" spans="1:6" ht="3" customHeight="1"/>
  </sheetData>
  <mergeCells count="127">
    <mergeCell ref="A103:D103"/>
    <mergeCell ref="E103:F105"/>
    <mergeCell ref="A104:D104"/>
    <mergeCell ref="A105:D105"/>
    <mergeCell ref="E100:F102"/>
    <mergeCell ref="A101:D101"/>
    <mergeCell ref="A102:D102"/>
    <mergeCell ref="A100:D100"/>
    <mergeCell ref="A92:F92"/>
    <mergeCell ref="A97:D97"/>
    <mergeCell ref="E97:F99"/>
    <mergeCell ref="A98:D98"/>
    <mergeCell ref="A99:D99"/>
    <mergeCell ref="A93:D93"/>
    <mergeCell ref="E93:F93"/>
    <mergeCell ref="A94:D94"/>
    <mergeCell ref="E94:F96"/>
    <mergeCell ref="A95:D95"/>
    <mergeCell ref="E72:F74"/>
    <mergeCell ref="A73:D73"/>
    <mergeCell ref="A74:D74"/>
    <mergeCell ref="A75:D75"/>
    <mergeCell ref="E75:F77"/>
    <mergeCell ref="A76:D76"/>
    <mergeCell ref="A77:D77"/>
    <mergeCell ref="A96:D96"/>
    <mergeCell ref="E86:F88"/>
    <mergeCell ref="A78:F78"/>
    <mergeCell ref="A87:D87"/>
    <mergeCell ref="A79:D79"/>
    <mergeCell ref="E79:F79"/>
    <mergeCell ref="A80:D80"/>
    <mergeCell ref="E80:F82"/>
    <mergeCell ref="A81:D81"/>
    <mergeCell ref="A88:D88"/>
    <mergeCell ref="A89:D89"/>
    <mergeCell ref="E89:F91"/>
    <mergeCell ref="A90:D90"/>
    <mergeCell ref="E83:F85"/>
    <mergeCell ref="A84:D84"/>
    <mergeCell ref="A83:D83"/>
    <mergeCell ref="A91:D91"/>
    <mergeCell ref="A85:D85"/>
    <mergeCell ref="A86:D86"/>
    <mergeCell ref="A69:D69"/>
    <mergeCell ref="A72:D72"/>
    <mergeCell ref="A82:D82"/>
    <mergeCell ref="A56:F56"/>
    <mergeCell ref="A57:D57"/>
    <mergeCell ref="E57:F57"/>
    <mergeCell ref="A66:D66"/>
    <mergeCell ref="A58:D58"/>
    <mergeCell ref="E58:F60"/>
    <mergeCell ref="A59:D59"/>
    <mergeCell ref="A68:D68"/>
    <mergeCell ref="E68:F68"/>
    <mergeCell ref="A62:D62"/>
    <mergeCell ref="E64:F66"/>
    <mergeCell ref="A65:D65"/>
    <mergeCell ref="A60:D60"/>
    <mergeCell ref="A61:D61"/>
    <mergeCell ref="A63:D63"/>
    <mergeCell ref="A64:D64"/>
    <mergeCell ref="A55:F55"/>
    <mergeCell ref="A52:D52"/>
    <mergeCell ref="E52:F52"/>
    <mergeCell ref="A53:D53"/>
    <mergeCell ref="E53:F53"/>
    <mergeCell ref="E69:F71"/>
    <mergeCell ref="A70:D70"/>
    <mergeCell ref="A71:D71"/>
    <mergeCell ref="E61:F63"/>
    <mergeCell ref="A67:F67"/>
    <mergeCell ref="A49:D49"/>
    <mergeCell ref="E49:F49"/>
    <mergeCell ref="A37:A38"/>
    <mergeCell ref="B44:D44"/>
    <mergeCell ref="A45:D45"/>
    <mergeCell ref="B40:D40"/>
    <mergeCell ref="B41:D41"/>
    <mergeCell ref="B37:D38"/>
    <mergeCell ref="B42:D42"/>
    <mergeCell ref="B43:D43"/>
    <mergeCell ref="B33:D33"/>
    <mergeCell ref="B34:D34"/>
    <mergeCell ref="B35:D35"/>
    <mergeCell ref="A36:D36"/>
    <mergeCell ref="A47:F47"/>
    <mergeCell ref="A48:D48"/>
    <mergeCell ref="E48:F48"/>
    <mergeCell ref="A27:F27"/>
    <mergeCell ref="A24:D24"/>
    <mergeCell ref="A25:D25"/>
    <mergeCell ref="A50:D50"/>
    <mergeCell ref="E50:F50"/>
    <mergeCell ref="A51:D51"/>
    <mergeCell ref="E51:F51"/>
    <mergeCell ref="E37:F37"/>
    <mergeCell ref="B39:D39"/>
    <mergeCell ref="B32:D32"/>
    <mergeCell ref="B31:D31"/>
    <mergeCell ref="A21:D21"/>
    <mergeCell ref="A17:D18"/>
    <mergeCell ref="E17:F17"/>
    <mergeCell ref="A28:A29"/>
    <mergeCell ref="B28:D29"/>
    <mergeCell ref="E28:F28"/>
    <mergeCell ref="B30:D30"/>
    <mergeCell ref="A22:D22"/>
    <mergeCell ref="A23:D23"/>
    <mergeCell ref="A1:D1"/>
    <mergeCell ref="A2:F2"/>
    <mergeCell ref="A3:F3"/>
    <mergeCell ref="A4:D5"/>
    <mergeCell ref="E4:F4"/>
    <mergeCell ref="A14:D14"/>
    <mergeCell ref="A6:D6"/>
    <mergeCell ref="A8:D8"/>
    <mergeCell ref="A9:D9"/>
    <mergeCell ref="A10:D10"/>
    <mergeCell ref="A7:D7"/>
    <mergeCell ref="A12:D12"/>
    <mergeCell ref="A13:D13"/>
    <mergeCell ref="A16:F16"/>
    <mergeCell ref="A19:D19"/>
    <mergeCell ref="A20:D20"/>
    <mergeCell ref="A11:D11"/>
  </mergeCells>
  <phoneticPr fontId="31" type="noConversion"/>
  <printOptions horizontalCentered="1" verticalCentered="1"/>
  <pageMargins left="0.196527777777778" right="0.196527777777778" top="0.66944444444444395" bottom="0.39374999999999999" header="0.51180555555555496" footer="0.51180555555555496"/>
  <pageSetup paperSize="9" firstPageNumber="0" orientation="portrait" verticalDpi="0" r:id="rId1"/>
  <headerFooter>
    <oddHeader>&amp;C&amp;F</oddHeader>
    <oddFooter>&amp;L&amp;8&amp;F&amp;R&amp;8&amp;P</oddFooter>
  </headerFooter>
  <rowBreaks count="2" manualBreakCount="2">
    <brk id="35" max="16383" man="1"/>
    <brk id="7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R102"/>
  <sheetViews>
    <sheetView topLeftCell="E46" zoomScaleNormal="80" workbookViewId="0">
      <selection activeCell="P2" sqref="P2"/>
    </sheetView>
  </sheetViews>
  <sheetFormatPr defaultColWidth="8.28515625" defaultRowHeight="15"/>
  <cols>
    <col min="1" max="1" width="3.5703125" customWidth="1"/>
    <col min="2" max="2" width="19.28515625" customWidth="1"/>
    <col min="3" max="3" width="11.5703125" style="54" customWidth="1"/>
    <col min="4" max="4" width="27.85546875" customWidth="1"/>
    <col min="5" max="5" width="17.140625" customWidth="1"/>
    <col min="6" max="6" width="27.42578125" customWidth="1"/>
    <col min="7" max="7" width="17" style="55" customWidth="1"/>
    <col min="8" max="8" width="10.42578125" style="56" customWidth="1"/>
    <col min="9" max="9" width="13.7109375" style="55" customWidth="1"/>
    <col min="10" max="10" width="8.42578125" customWidth="1"/>
    <col min="11" max="11" width="16.5703125" customWidth="1"/>
    <col min="12" max="12" width="14.7109375" style="55" customWidth="1"/>
    <col min="13" max="13" width="11" customWidth="1"/>
    <col min="14" max="14" width="13.28515625" style="55" customWidth="1"/>
    <col min="15" max="15" width="13.7109375" style="55" customWidth="1"/>
    <col min="16" max="16" width="9.85546875" customWidth="1"/>
    <col min="17" max="17" width="10.140625" style="55" customWidth="1"/>
  </cols>
  <sheetData>
    <row r="1" spans="1:18" s="57" customFormat="1" ht="38.25" customHeight="1">
      <c r="C1" s="58"/>
      <c r="G1" s="59" t="s">
        <v>239</v>
      </c>
      <c r="H1" s="60">
        <v>562</v>
      </c>
      <c r="I1" s="61"/>
      <c r="L1" s="59" t="s">
        <v>240</v>
      </c>
      <c r="M1" s="60">
        <v>562</v>
      </c>
      <c r="N1" s="61"/>
      <c r="O1" s="59" t="s">
        <v>241</v>
      </c>
      <c r="P1" s="60">
        <v>562</v>
      </c>
      <c r="Q1" s="61"/>
    </row>
    <row r="2" spans="1:18" s="74" customFormat="1" ht="59.25" customHeight="1">
      <c r="A2" s="397" t="s">
        <v>242</v>
      </c>
      <c r="B2" s="397"/>
      <c r="C2" s="62" t="s">
        <v>2</v>
      </c>
      <c r="D2" s="62" t="s">
        <v>243</v>
      </c>
      <c r="E2" s="62" t="s">
        <v>213</v>
      </c>
      <c r="F2" s="62" t="s">
        <v>244</v>
      </c>
      <c r="G2" s="63" t="s">
        <v>245</v>
      </c>
      <c r="H2" s="64" t="s">
        <v>246</v>
      </c>
      <c r="I2" s="65" t="s">
        <v>247</v>
      </c>
      <c r="J2" s="66" t="s">
        <v>248</v>
      </c>
      <c r="K2" s="67" t="s">
        <v>249</v>
      </c>
      <c r="L2" s="68" t="s">
        <v>245</v>
      </c>
      <c r="M2" s="69" t="s">
        <v>246</v>
      </c>
      <c r="N2" s="70">
        <v>2017</v>
      </c>
      <c r="O2" s="71" t="s">
        <v>245</v>
      </c>
      <c r="P2" s="72" t="s">
        <v>246</v>
      </c>
      <c r="Q2" s="73">
        <v>2018</v>
      </c>
    </row>
    <row r="3" spans="1:18" ht="44.25" customHeight="1">
      <c r="A3" s="393">
        <v>1</v>
      </c>
      <c r="B3" s="394" t="s">
        <v>5</v>
      </c>
      <c r="C3" s="77">
        <v>1</v>
      </c>
      <c r="D3" s="78" t="s">
        <v>6</v>
      </c>
      <c r="E3" s="79" t="s">
        <v>250</v>
      </c>
      <c r="F3" s="79" t="s">
        <v>251</v>
      </c>
      <c r="G3" s="80">
        <v>19945.23</v>
      </c>
      <c r="H3" s="81">
        <f>$H$1</f>
        <v>562</v>
      </c>
      <c r="I3" s="80">
        <f t="shared" ref="I3:I10" si="0">G3/H3</f>
        <v>35.489733096085409</v>
      </c>
      <c r="J3" s="81"/>
      <c r="K3" s="82">
        <f t="shared" ref="K3:K16" si="1">(J3-I3)/I3*100</f>
        <v>-100</v>
      </c>
      <c r="L3" s="83">
        <v>14302.43</v>
      </c>
      <c r="M3" s="84">
        <f>$M$1</f>
        <v>562</v>
      </c>
      <c r="N3" s="85">
        <f t="shared" ref="N3:N10" si="2">L3/M3</f>
        <v>25.449163701067615</v>
      </c>
      <c r="O3" s="86">
        <v>14302.43</v>
      </c>
      <c r="P3" s="87">
        <f>$P$1</f>
        <v>562</v>
      </c>
      <c r="Q3" s="88">
        <f t="shared" ref="Q3:Q10" si="3">O3/P3</f>
        <v>25.449163701067615</v>
      </c>
      <c r="R3" s="89"/>
    </row>
    <row r="4" spans="1:18" ht="60" customHeight="1">
      <c r="A4" s="393"/>
      <c r="B4" s="394"/>
      <c r="C4" s="90">
        <v>2</v>
      </c>
      <c r="D4" s="91" t="s">
        <v>8</v>
      </c>
      <c r="E4" s="92" t="s">
        <v>250</v>
      </c>
      <c r="F4" s="79" t="s">
        <v>251</v>
      </c>
      <c r="G4" s="93">
        <v>92470.78</v>
      </c>
      <c r="H4" s="94">
        <f>$H$1</f>
        <v>562</v>
      </c>
      <c r="I4" s="93">
        <f t="shared" si="0"/>
        <v>164.53875444839858</v>
      </c>
      <c r="J4" s="94"/>
      <c r="K4" s="95">
        <f t="shared" si="1"/>
        <v>-100</v>
      </c>
      <c r="L4" s="96">
        <v>90813.58</v>
      </c>
      <c r="M4" s="97">
        <f>$M$1</f>
        <v>562</v>
      </c>
      <c r="N4" s="98">
        <f t="shared" si="2"/>
        <v>161.59</v>
      </c>
      <c r="O4" s="99">
        <v>90813.58</v>
      </c>
      <c r="P4" s="100">
        <f>$P$1</f>
        <v>562</v>
      </c>
      <c r="Q4" s="101">
        <f t="shared" si="3"/>
        <v>161.59</v>
      </c>
      <c r="R4" s="102"/>
    </row>
    <row r="5" spans="1:18" ht="61.5" customHeight="1">
      <c r="A5" s="393"/>
      <c r="B5" s="394"/>
      <c r="C5" s="103">
        <v>3</v>
      </c>
      <c r="D5" s="104" t="s">
        <v>9</v>
      </c>
      <c r="E5" s="92" t="s">
        <v>250</v>
      </c>
      <c r="F5" s="92" t="s">
        <v>251</v>
      </c>
      <c r="G5" s="93">
        <v>29444.65</v>
      </c>
      <c r="H5" s="94">
        <f>$H$1</f>
        <v>562</v>
      </c>
      <c r="I5" s="93">
        <f t="shared" si="0"/>
        <v>52.392615658362992</v>
      </c>
      <c r="J5" s="94"/>
      <c r="K5" s="95">
        <f t="shared" si="1"/>
        <v>-100</v>
      </c>
      <c r="L5" s="96">
        <v>21344.65</v>
      </c>
      <c r="M5" s="97">
        <f>$M$1</f>
        <v>562</v>
      </c>
      <c r="N5" s="98">
        <f t="shared" si="2"/>
        <v>37.979804270462637</v>
      </c>
      <c r="O5" s="99">
        <v>21344.65</v>
      </c>
      <c r="P5" s="100">
        <f>$P$1</f>
        <v>562</v>
      </c>
      <c r="Q5" s="101">
        <f t="shared" si="3"/>
        <v>37.979804270462637</v>
      </c>
      <c r="R5" s="102"/>
    </row>
    <row r="6" spans="1:18" ht="47.25" customHeight="1">
      <c r="A6" s="393"/>
      <c r="B6" s="394"/>
      <c r="C6" s="386">
        <v>4</v>
      </c>
      <c r="D6" s="388" t="s">
        <v>10</v>
      </c>
      <c r="E6" s="92" t="s">
        <v>250</v>
      </c>
      <c r="F6" s="92" t="s">
        <v>251</v>
      </c>
      <c r="G6" s="93">
        <v>13080</v>
      </c>
      <c r="H6" s="94">
        <f>$H$1</f>
        <v>562</v>
      </c>
      <c r="I6" s="93">
        <f t="shared" si="0"/>
        <v>23.274021352313166</v>
      </c>
      <c r="J6" s="94"/>
      <c r="K6" s="95">
        <f t="shared" si="1"/>
        <v>-100</v>
      </c>
      <c r="L6" s="96">
        <v>13080</v>
      </c>
      <c r="M6" s="97">
        <f>$M$1</f>
        <v>562</v>
      </c>
      <c r="N6" s="98">
        <f t="shared" si="2"/>
        <v>23.274021352313166</v>
      </c>
      <c r="O6" s="99">
        <v>13080</v>
      </c>
      <c r="P6" s="100">
        <f>$P$1</f>
        <v>562</v>
      </c>
      <c r="Q6" s="101">
        <f t="shared" si="3"/>
        <v>23.274021352313166</v>
      </c>
      <c r="R6" s="102"/>
    </row>
    <row r="7" spans="1:18" ht="42.75" customHeight="1">
      <c r="A7" s="393"/>
      <c r="B7" s="394"/>
      <c r="C7" s="386"/>
      <c r="D7" s="388"/>
      <c r="E7" s="92" t="s">
        <v>252</v>
      </c>
      <c r="F7" s="92" t="s">
        <v>253</v>
      </c>
      <c r="G7" s="93">
        <v>0</v>
      </c>
      <c r="H7" s="94"/>
      <c r="I7" s="93" t="e">
        <f t="shared" si="0"/>
        <v>#DIV/0!</v>
      </c>
      <c r="J7" s="94"/>
      <c r="K7" s="95" t="e">
        <f t="shared" si="1"/>
        <v>#DIV/0!</v>
      </c>
      <c r="L7" s="96"/>
      <c r="M7" s="97"/>
      <c r="N7" s="98" t="e">
        <f t="shared" si="2"/>
        <v>#DIV/0!</v>
      </c>
      <c r="O7" s="99"/>
      <c r="P7" s="100"/>
      <c r="Q7" s="101" t="e">
        <f t="shared" si="3"/>
        <v>#DIV/0!</v>
      </c>
      <c r="R7" s="102"/>
    </row>
    <row r="8" spans="1:18" ht="30" customHeight="1">
      <c r="A8" s="393"/>
      <c r="B8" s="394"/>
      <c r="C8" s="386">
        <v>5</v>
      </c>
      <c r="D8" s="388" t="s">
        <v>11</v>
      </c>
      <c r="E8" s="92" t="s">
        <v>250</v>
      </c>
      <c r="F8" s="92" t="s">
        <v>251</v>
      </c>
      <c r="G8" s="93">
        <v>12226.81</v>
      </c>
      <c r="H8" s="94">
        <f>$H$1</f>
        <v>562</v>
      </c>
      <c r="I8" s="93">
        <f t="shared" si="0"/>
        <v>21.755889679715303</v>
      </c>
      <c r="J8" s="94"/>
      <c r="K8" s="95">
        <f t="shared" si="1"/>
        <v>-100</v>
      </c>
      <c r="L8" s="96">
        <v>5387.81</v>
      </c>
      <c r="M8" s="97">
        <f>$M$1</f>
        <v>562</v>
      </c>
      <c r="N8" s="98">
        <f t="shared" si="2"/>
        <v>9.58685053380783</v>
      </c>
      <c r="O8" s="99">
        <v>5387.81</v>
      </c>
      <c r="P8" s="100">
        <f>$P$1</f>
        <v>562</v>
      </c>
      <c r="Q8" s="101">
        <f t="shared" si="3"/>
        <v>9.58685053380783</v>
      </c>
      <c r="R8" s="102"/>
    </row>
    <row r="9" spans="1:18" ht="66.75" customHeight="1">
      <c r="A9" s="393"/>
      <c r="B9" s="394"/>
      <c r="C9" s="386"/>
      <c r="D9" s="388"/>
      <c r="E9" s="92" t="s">
        <v>254</v>
      </c>
      <c r="F9" s="92" t="s">
        <v>255</v>
      </c>
      <c r="G9" s="93">
        <v>0</v>
      </c>
      <c r="H9" s="94">
        <v>3888</v>
      </c>
      <c r="I9" s="93">
        <f t="shared" si="0"/>
        <v>0</v>
      </c>
      <c r="J9" s="94"/>
      <c r="K9" s="95" t="e">
        <f t="shared" si="1"/>
        <v>#DIV/0!</v>
      </c>
      <c r="L9" s="96"/>
      <c r="M9" s="97"/>
      <c r="N9" s="98" t="e">
        <f t="shared" si="2"/>
        <v>#DIV/0!</v>
      </c>
      <c r="O9" s="99"/>
      <c r="P9" s="100"/>
      <c r="Q9" s="101" t="e">
        <f t="shared" si="3"/>
        <v>#DIV/0!</v>
      </c>
      <c r="R9" s="102"/>
    </row>
    <row r="10" spans="1:18" ht="30">
      <c r="A10" s="393"/>
      <c r="B10" s="394"/>
      <c r="C10" s="386">
        <v>6</v>
      </c>
      <c r="D10" s="389" t="s">
        <v>12</v>
      </c>
      <c r="E10" s="92" t="s">
        <v>250</v>
      </c>
      <c r="F10" s="92" t="s">
        <v>251</v>
      </c>
      <c r="G10" s="93">
        <v>20520</v>
      </c>
      <c r="H10" s="94">
        <f>$H$1</f>
        <v>562</v>
      </c>
      <c r="I10" s="93">
        <f t="shared" si="0"/>
        <v>36.512455516014235</v>
      </c>
      <c r="J10" s="94"/>
      <c r="K10" s="95">
        <f t="shared" si="1"/>
        <v>-100</v>
      </c>
      <c r="L10" s="96">
        <v>17400</v>
      </c>
      <c r="M10" s="97">
        <f>$M$1</f>
        <v>562</v>
      </c>
      <c r="N10" s="98">
        <f t="shared" si="2"/>
        <v>30.960854092526692</v>
      </c>
      <c r="O10" s="99">
        <v>17400</v>
      </c>
      <c r="P10" s="100">
        <f>$P$1</f>
        <v>562</v>
      </c>
      <c r="Q10" s="101">
        <f t="shared" si="3"/>
        <v>30.960854092526692</v>
      </c>
      <c r="R10" s="102"/>
    </row>
    <row r="11" spans="1:18" ht="45">
      <c r="A11" s="393"/>
      <c r="B11" s="394"/>
      <c r="C11" s="386"/>
      <c r="D11" s="389"/>
      <c r="E11" s="92" t="s">
        <v>256</v>
      </c>
      <c r="F11" s="92" t="s">
        <v>256</v>
      </c>
      <c r="G11" s="93"/>
      <c r="H11" s="94"/>
      <c r="I11" s="93">
        <v>3832.4</v>
      </c>
      <c r="J11" s="94"/>
      <c r="K11" s="95">
        <f t="shared" si="1"/>
        <v>-100</v>
      </c>
      <c r="L11" s="96"/>
      <c r="M11" s="97"/>
      <c r="N11" s="98"/>
      <c r="O11" s="99"/>
      <c r="P11" s="100"/>
      <c r="Q11" s="101"/>
      <c r="R11" s="102"/>
    </row>
    <row r="12" spans="1:18" ht="30">
      <c r="A12" s="393"/>
      <c r="B12" s="394"/>
      <c r="C12" s="386"/>
      <c r="D12" s="389"/>
      <c r="E12" s="92" t="s">
        <v>257</v>
      </c>
      <c r="F12" s="92" t="s">
        <v>258</v>
      </c>
      <c r="G12" s="93"/>
      <c r="H12" s="94"/>
      <c r="I12" s="93">
        <v>27</v>
      </c>
      <c r="J12" s="94">
        <v>55</v>
      </c>
      <c r="K12" s="95">
        <f t="shared" si="1"/>
        <v>103.7037037037037</v>
      </c>
      <c r="L12" s="96"/>
      <c r="M12" s="97"/>
      <c r="N12" s="98"/>
      <c r="O12" s="99"/>
      <c r="P12" s="100"/>
      <c r="Q12" s="101"/>
      <c r="R12" s="102"/>
    </row>
    <row r="13" spans="1:18" ht="30" customHeight="1">
      <c r="A13" s="393"/>
      <c r="B13" s="394"/>
      <c r="C13" s="386">
        <v>7</v>
      </c>
      <c r="D13" s="400" t="s">
        <v>13</v>
      </c>
      <c r="E13" s="92" t="s">
        <v>250</v>
      </c>
      <c r="F13" s="92" t="s">
        <v>251</v>
      </c>
      <c r="G13" s="93">
        <v>6000</v>
      </c>
      <c r="H13" s="94">
        <f>$H$1</f>
        <v>562</v>
      </c>
      <c r="I13" s="93">
        <f t="shared" ref="I13:I18" si="4">G13/H13</f>
        <v>10.676156583629894</v>
      </c>
      <c r="J13" s="94"/>
      <c r="K13" s="95">
        <f t="shared" si="1"/>
        <v>-100</v>
      </c>
      <c r="L13" s="96">
        <v>1000</v>
      </c>
      <c r="M13" s="97">
        <f>$M$1</f>
        <v>562</v>
      </c>
      <c r="N13" s="98">
        <f>L13/M13</f>
        <v>1.7793594306049823</v>
      </c>
      <c r="O13" s="99">
        <v>1000</v>
      </c>
      <c r="P13" s="100">
        <f>$P$1</f>
        <v>562</v>
      </c>
      <c r="Q13" s="101">
        <f>O13/P13</f>
        <v>1.7793594306049823</v>
      </c>
      <c r="R13" s="102"/>
    </row>
    <row r="14" spans="1:18" ht="33.75" customHeight="1">
      <c r="A14" s="393"/>
      <c r="B14" s="394"/>
      <c r="C14" s="386"/>
      <c r="D14" s="400"/>
      <c r="E14" s="92" t="s">
        <v>259</v>
      </c>
      <c r="F14" s="92" t="s">
        <v>260</v>
      </c>
      <c r="G14" s="93"/>
      <c r="H14" s="94"/>
      <c r="I14" s="93" t="e">
        <f t="shared" si="4"/>
        <v>#DIV/0!</v>
      </c>
      <c r="J14" s="94">
        <v>300</v>
      </c>
      <c r="K14" s="95" t="e">
        <f t="shared" si="1"/>
        <v>#DIV/0!</v>
      </c>
      <c r="L14" s="96"/>
      <c r="M14" s="97"/>
      <c r="N14" s="98" t="e">
        <f>L14/M14</f>
        <v>#DIV/0!</v>
      </c>
      <c r="O14" s="99"/>
      <c r="P14" s="100"/>
      <c r="Q14" s="101" t="e">
        <f>O14/P14</f>
        <v>#DIV/0!</v>
      </c>
      <c r="R14" s="102"/>
    </row>
    <row r="15" spans="1:18" ht="34.5" customHeight="1">
      <c r="A15" s="393"/>
      <c r="B15" s="394"/>
      <c r="C15" s="390">
        <v>8</v>
      </c>
      <c r="D15" s="391" t="s">
        <v>14</v>
      </c>
      <c r="E15" s="92" t="s">
        <v>250</v>
      </c>
      <c r="F15" s="92" t="s">
        <v>251</v>
      </c>
      <c r="G15" s="93">
        <v>0</v>
      </c>
      <c r="H15" s="94">
        <f>$H$1</f>
        <v>562</v>
      </c>
      <c r="I15" s="93">
        <f t="shared" si="4"/>
        <v>0</v>
      </c>
      <c r="J15" s="94"/>
      <c r="K15" s="95" t="e">
        <f t="shared" si="1"/>
        <v>#DIV/0!</v>
      </c>
      <c r="L15" s="96"/>
      <c r="M15" s="97">
        <f>$M$1</f>
        <v>562</v>
      </c>
      <c r="N15" s="98">
        <f>L15/M15</f>
        <v>0</v>
      </c>
      <c r="O15" s="99"/>
      <c r="P15" s="100">
        <f>$P$1</f>
        <v>562</v>
      </c>
      <c r="Q15" s="101">
        <f>O15/P15</f>
        <v>0</v>
      </c>
      <c r="R15" s="102"/>
    </row>
    <row r="16" spans="1:18" ht="30">
      <c r="A16" s="393"/>
      <c r="B16" s="394"/>
      <c r="C16" s="390"/>
      <c r="D16" s="391"/>
      <c r="E16" s="92" t="s">
        <v>261</v>
      </c>
      <c r="F16" s="92" t="s">
        <v>262</v>
      </c>
      <c r="G16" s="93">
        <v>0</v>
      </c>
      <c r="H16" s="94"/>
      <c r="I16" s="93" t="e">
        <f t="shared" si="4"/>
        <v>#DIV/0!</v>
      </c>
      <c r="J16" s="94"/>
      <c r="K16" s="95" t="e">
        <f t="shared" si="1"/>
        <v>#DIV/0!</v>
      </c>
      <c r="L16" s="96"/>
      <c r="M16" s="97"/>
      <c r="N16" s="98" t="e">
        <f>L16/M16</f>
        <v>#DIV/0!</v>
      </c>
      <c r="O16" s="99"/>
      <c r="P16" s="100"/>
      <c r="Q16" s="101" t="e">
        <f>O16/P16</f>
        <v>#DIV/0!</v>
      </c>
      <c r="R16" s="102"/>
    </row>
    <row r="17" spans="1:18" ht="28.5" customHeight="1">
      <c r="A17" s="393"/>
      <c r="B17" s="394"/>
      <c r="C17" s="106">
        <v>10</v>
      </c>
      <c r="D17" s="107" t="s">
        <v>15</v>
      </c>
      <c r="E17" s="92" t="s">
        <v>250</v>
      </c>
      <c r="F17" s="92" t="s">
        <v>251</v>
      </c>
      <c r="G17" s="93">
        <v>0</v>
      </c>
      <c r="H17" s="94">
        <f>$H$1</f>
        <v>562</v>
      </c>
      <c r="I17" s="93">
        <f t="shared" si="4"/>
        <v>0</v>
      </c>
      <c r="J17" s="94"/>
      <c r="K17" s="95"/>
      <c r="L17" s="96"/>
      <c r="M17" s="97"/>
      <c r="N17" s="98"/>
      <c r="O17" s="99"/>
      <c r="P17" s="100"/>
      <c r="Q17" s="101"/>
      <c r="R17" s="102"/>
    </row>
    <row r="18" spans="1:18" ht="30">
      <c r="A18" s="393"/>
      <c r="B18" s="394"/>
      <c r="C18" s="387">
        <v>11</v>
      </c>
      <c r="D18" s="399" t="s">
        <v>16</v>
      </c>
      <c r="E18" s="92" t="s">
        <v>250</v>
      </c>
      <c r="F18" s="92" t="s">
        <v>251</v>
      </c>
      <c r="G18" s="93"/>
      <c r="H18" s="94">
        <f>$H$1</f>
        <v>562</v>
      </c>
      <c r="I18" s="93">
        <f t="shared" si="4"/>
        <v>0</v>
      </c>
      <c r="J18" s="94"/>
      <c r="K18" s="95" t="e">
        <f>(J18-I18)/I18*100</f>
        <v>#DIV/0!</v>
      </c>
      <c r="L18" s="96"/>
      <c r="M18" s="97">
        <f>$M$1</f>
        <v>562</v>
      </c>
      <c r="N18" s="98">
        <f>L18/M18</f>
        <v>0</v>
      </c>
      <c r="O18" s="99"/>
      <c r="P18" s="100">
        <f>$P$1</f>
        <v>562</v>
      </c>
      <c r="Q18" s="101">
        <f>O18/P18</f>
        <v>0</v>
      </c>
      <c r="R18" s="102"/>
    </row>
    <row r="19" spans="1:18" ht="45">
      <c r="A19" s="393"/>
      <c r="B19" s="394"/>
      <c r="C19" s="387"/>
      <c r="D19" s="399"/>
      <c r="E19" s="109" t="s">
        <v>263</v>
      </c>
      <c r="F19" s="109" t="s">
        <v>264</v>
      </c>
      <c r="G19" s="110">
        <v>65485.7</v>
      </c>
      <c r="H19" s="111"/>
      <c r="I19" s="110"/>
      <c r="J19" s="111"/>
      <c r="K19" s="112" t="e">
        <f>(J19-I19)/I19*100</f>
        <v>#DIV/0!</v>
      </c>
      <c r="L19" s="113">
        <v>60748.85</v>
      </c>
      <c r="M19" s="114"/>
      <c r="N19" s="115"/>
      <c r="O19" s="116">
        <v>59948.85</v>
      </c>
      <c r="P19" s="117"/>
      <c r="Q19" s="118"/>
      <c r="R19" s="119"/>
    </row>
    <row r="20" spans="1:18" ht="24" customHeight="1">
      <c r="A20" s="120"/>
      <c r="B20" s="120"/>
      <c r="C20" s="121"/>
      <c r="D20" s="120"/>
      <c r="E20" s="122"/>
      <c r="F20" s="120"/>
      <c r="G20" s="123"/>
      <c r="H20" s="124"/>
      <c r="I20" s="123"/>
      <c r="J20" s="124"/>
      <c r="K20" s="125"/>
      <c r="L20"/>
      <c r="N20"/>
      <c r="O20"/>
      <c r="Q20"/>
    </row>
    <row r="21" spans="1:18" ht="30" customHeight="1">
      <c r="A21" s="393">
        <v>3</v>
      </c>
      <c r="B21" s="394" t="s">
        <v>17</v>
      </c>
      <c r="C21" s="392">
        <v>1</v>
      </c>
      <c r="D21" s="395" t="s">
        <v>18</v>
      </c>
      <c r="E21" s="79" t="s">
        <v>250</v>
      </c>
      <c r="F21" s="79" t="s">
        <v>251</v>
      </c>
      <c r="G21" s="126">
        <v>43350</v>
      </c>
      <c r="H21" s="81">
        <f>$H$1</f>
        <v>562</v>
      </c>
      <c r="I21" s="80">
        <f>G21/H21</f>
        <v>77.135231316725978</v>
      </c>
      <c r="J21" s="81"/>
      <c r="K21" s="82">
        <f>(J21-I21)/I21*100</f>
        <v>-100</v>
      </c>
      <c r="L21" s="127">
        <v>41850</v>
      </c>
      <c r="M21" s="84">
        <f>$M$1</f>
        <v>562</v>
      </c>
      <c r="N21" s="85">
        <f>L21/M21</f>
        <v>74.466192170818502</v>
      </c>
      <c r="O21" s="86">
        <v>41850</v>
      </c>
      <c r="P21" s="87">
        <f>$P$1</f>
        <v>562</v>
      </c>
      <c r="Q21" s="88">
        <f>O21/P21</f>
        <v>74.466192170818502</v>
      </c>
    </row>
    <row r="22" spans="1:18">
      <c r="A22" s="393"/>
      <c r="B22" s="394"/>
      <c r="C22" s="392"/>
      <c r="D22" s="395"/>
      <c r="E22" s="92" t="s">
        <v>265</v>
      </c>
      <c r="F22" s="92" t="s">
        <v>266</v>
      </c>
      <c r="G22" s="128">
        <v>0</v>
      </c>
      <c r="H22" s="94"/>
      <c r="I22" s="93">
        <v>57</v>
      </c>
      <c r="J22" s="94">
        <v>0</v>
      </c>
      <c r="K22" s="95">
        <f>(J22-I22)/I22*100</f>
        <v>-100</v>
      </c>
      <c r="L22" s="129"/>
      <c r="M22" s="97"/>
      <c r="N22" s="98"/>
      <c r="O22" s="99"/>
      <c r="P22" s="100"/>
      <c r="Q22" s="101"/>
    </row>
    <row r="23" spans="1:18" ht="17.25" customHeight="1">
      <c r="A23" s="393"/>
      <c r="B23" s="394"/>
      <c r="C23" s="392"/>
      <c r="D23" s="395"/>
      <c r="E23" s="92" t="s">
        <v>267</v>
      </c>
      <c r="F23" s="92" t="s">
        <v>268</v>
      </c>
      <c r="G23" s="128">
        <v>0</v>
      </c>
      <c r="H23" s="94"/>
      <c r="I23" s="93" t="e">
        <f>G23/H23</f>
        <v>#DIV/0!</v>
      </c>
      <c r="J23" s="94">
        <v>0</v>
      </c>
      <c r="K23" s="95" t="e">
        <f>(J23-I23)/I23*100</f>
        <v>#DIV/0!</v>
      </c>
      <c r="L23" s="129"/>
      <c r="M23" s="97"/>
      <c r="N23" s="98" t="e">
        <f>L23/M23</f>
        <v>#DIV/0!</v>
      </c>
      <c r="O23" s="99"/>
      <c r="P23" s="100"/>
      <c r="Q23" s="101" t="e">
        <f>O23/P23</f>
        <v>#DIV/0!</v>
      </c>
    </row>
    <row r="24" spans="1:18" ht="30">
      <c r="A24" s="393"/>
      <c r="B24" s="394"/>
      <c r="C24" s="392"/>
      <c r="D24" s="395"/>
      <c r="E24" s="92" t="s">
        <v>269</v>
      </c>
      <c r="F24" s="92" t="s">
        <v>269</v>
      </c>
      <c r="G24" s="128">
        <v>0</v>
      </c>
      <c r="H24" s="94"/>
      <c r="I24" s="93"/>
      <c r="J24" s="94"/>
      <c r="K24" s="95"/>
      <c r="L24" s="129"/>
      <c r="M24" s="97"/>
      <c r="N24" s="98"/>
      <c r="O24" s="99"/>
      <c r="P24" s="100"/>
      <c r="Q24" s="101"/>
    </row>
    <row r="25" spans="1:18" ht="30" customHeight="1">
      <c r="A25" s="393"/>
      <c r="B25" s="394"/>
      <c r="C25" s="387">
        <v>2</v>
      </c>
      <c r="D25" s="398" t="s">
        <v>19</v>
      </c>
      <c r="E25" s="92" t="s">
        <v>250</v>
      </c>
      <c r="F25" s="92" t="s">
        <v>251</v>
      </c>
      <c r="G25" s="93">
        <v>0</v>
      </c>
      <c r="H25" s="94">
        <f>$H$1</f>
        <v>562</v>
      </c>
      <c r="I25" s="93">
        <f>G25/H25</f>
        <v>0</v>
      </c>
      <c r="J25" s="94"/>
      <c r="K25" s="95" t="e">
        <f>(J25-I25)/I25*100</f>
        <v>#DIV/0!</v>
      </c>
      <c r="L25" s="129"/>
      <c r="M25" s="97">
        <f>$M$1</f>
        <v>562</v>
      </c>
      <c r="N25" s="98">
        <f>L25/M25</f>
        <v>0</v>
      </c>
      <c r="O25" s="99"/>
      <c r="P25" s="100">
        <f>$P$1</f>
        <v>562</v>
      </c>
      <c r="Q25" s="101">
        <f>O25/P25</f>
        <v>0</v>
      </c>
    </row>
    <row r="26" spans="1:18" ht="30">
      <c r="A26" s="393"/>
      <c r="B26" s="394"/>
      <c r="C26" s="387"/>
      <c r="D26" s="398"/>
      <c r="E26" s="109" t="s">
        <v>270</v>
      </c>
      <c r="F26" s="109" t="s">
        <v>271</v>
      </c>
      <c r="G26" s="110"/>
      <c r="H26" s="111"/>
      <c r="I26" s="110"/>
      <c r="J26" s="111">
        <v>0</v>
      </c>
      <c r="K26" s="112" t="e">
        <f>(J26-I26)/I26*100</f>
        <v>#DIV/0!</v>
      </c>
      <c r="L26" s="131"/>
      <c r="M26" s="114"/>
      <c r="N26" s="115"/>
      <c r="O26" s="116"/>
      <c r="P26" s="117"/>
      <c r="Q26" s="118"/>
    </row>
    <row r="27" spans="1:18" s="120" customFormat="1">
      <c r="C27" s="121"/>
      <c r="E27" s="122"/>
      <c r="F27" s="122"/>
      <c r="G27" s="123"/>
      <c r="H27" s="124"/>
      <c r="I27" s="123"/>
      <c r="J27" s="124"/>
      <c r="K27" s="125"/>
      <c r="L27" s="123"/>
      <c r="N27" s="123"/>
      <c r="O27" s="123"/>
      <c r="Q27" s="123"/>
    </row>
    <row r="28" spans="1:18" ht="30" customHeight="1">
      <c r="A28" s="393">
        <v>4</v>
      </c>
      <c r="B28" s="394" t="s">
        <v>20</v>
      </c>
      <c r="C28" s="392">
        <v>1</v>
      </c>
      <c r="D28" s="396" t="s">
        <v>21</v>
      </c>
      <c r="E28" s="79" t="s">
        <v>250</v>
      </c>
      <c r="F28" s="79" t="s">
        <v>251</v>
      </c>
      <c r="G28" s="80">
        <v>217000</v>
      </c>
      <c r="H28" s="81">
        <f>$H$1</f>
        <v>562</v>
      </c>
      <c r="I28" s="80">
        <f>G28/H28</f>
        <v>386.12099644128114</v>
      </c>
      <c r="J28" s="81"/>
      <c r="K28" s="82">
        <f>(J28-I28)/I28*100</f>
        <v>-100</v>
      </c>
      <c r="L28" s="127"/>
      <c r="M28" s="84">
        <f>$M$1</f>
        <v>562</v>
      </c>
      <c r="N28" s="85">
        <f>L28/M28</f>
        <v>0</v>
      </c>
      <c r="O28" s="86"/>
      <c r="P28" s="87">
        <f>$P$1</f>
        <v>562</v>
      </c>
      <c r="Q28" s="88">
        <f>O28/P28</f>
        <v>0</v>
      </c>
    </row>
    <row r="29" spans="1:18" ht="30">
      <c r="A29" s="393"/>
      <c r="B29" s="394"/>
      <c r="C29" s="392"/>
      <c r="D29" s="396"/>
      <c r="E29" s="92" t="s">
        <v>272</v>
      </c>
      <c r="F29" s="92" t="s">
        <v>273</v>
      </c>
      <c r="G29" s="93">
        <v>0</v>
      </c>
      <c r="H29" s="94"/>
      <c r="I29" s="93" t="e">
        <f>G29/H29</f>
        <v>#DIV/0!</v>
      </c>
      <c r="J29" s="94"/>
      <c r="K29" s="95" t="e">
        <f>(J29-I29)/I29*100</f>
        <v>#DIV/0!</v>
      </c>
      <c r="L29" s="129"/>
      <c r="M29" s="97"/>
      <c r="N29" s="98" t="e">
        <f>L29/M29</f>
        <v>#DIV/0!</v>
      </c>
      <c r="O29" s="99"/>
      <c r="P29" s="100"/>
      <c r="Q29" s="101" t="e">
        <f>O29/P29</f>
        <v>#DIV/0!</v>
      </c>
    </row>
    <row r="30" spans="1:18" ht="30">
      <c r="A30" s="393"/>
      <c r="B30" s="394"/>
      <c r="C30" s="392"/>
      <c r="D30" s="396"/>
      <c r="E30" s="92" t="s">
        <v>269</v>
      </c>
      <c r="F30" s="92" t="s">
        <v>269</v>
      </c>
      <c r="G30" s="93"/>
      <c r="H30" s="94"/>
      <c r="I30" s="93"/>
      <c r="J30" s="94"/>
      <c r="K30" s="95"/>
      <c r="L30" s="129"/>
      <c r="M30" s="97"/>
      <c r="N30" s="98"/>
      <c r="O30" s="99"/>
      <c r="P30" s="100"/>
      <c r="Q30" s="101"/>
    </row>
    <row r="31" spans="1:18" ht="30" customHeight="1">
      <c r="A31" s="393"/>
      <c r="B31" s="394"/>
      <c r="C31" s="390">
        <v>2</v>
      </c>
      <c r="D31" s="391" t="s">
        <v>22</v>
      </c>
      <c r="E31" s="92" t="s">
        <v>250</v>
      </c>
      <c r="F31" s="92" t="s">
        <v>251</v>
      </c>
      <c r="G31" s="93">
        <v>16350</v>
      </c>
      <c r="H31" s="94">
        <f>$H$1</f>
        <v>562</v>
      </c>
      <c r="I31" s="93">
        <f>G31/H31</f>
        <v>29.092526690391459</v>
      </c>
      <c r="J31" s="94"/>
      <c r="K31" s="95">
        <f>(J31-I31)/I31*100</f>
        <v>-100</v>
      </c>
      <c r="L31" s="129">
        <v>16350</v>
      </c>
      <c r="M31" s="97">
        <f>$M$1</f>
        <v>562</v>
      </c>
      <c r="N31" s="98">
        <f>L31/M31</f>
        <v>29.092526690391459</v>
      </c>
      <c r="O31" s="99">
        <v>16350</v>
      </c>
      <c r="P31" s="100">
        <f>$P$1</f>
        <v>562</v>
      </c>
      <c r="Q31" s="101">
        <f>O31/P31</f>
        <v>29.092526690391459</v>
      </c>
    </row>
    <row r="32" spans="1:18" ht="45">
      <c r="A32" s="393"/>
      <c r="B32" s="394"/>
      <c r="C32" s="390"/>
      <c r="D32" s="391"/>
      <c r="E32" s="92" t="s">
        <v>274</v>
      </c>
      <c r="F32" s="92" t="s">
        <v>275</v>
      </c>
      <c r="G32" s="93">
        <v>16350</v>
      </c>
      <c r="H32" s="94">
        <v>58</v>
      </c>
      <c r="I32" s="93">
        <f>G32/H32</f>
        <v>281.89655172413791</v>
      </c>
      <c r="J32" s="94"/>
      <c r="K32" s="95">
        <f>(J32-I32)/I32*100</f>
        <v>-100</v>
      </c>
      <c r="L32" s="129"/>
      <c r="M32" s="97"/>
      <c r="N32" s="98" t="e">
        <f>L32/M32</f>
        <v>#DIV/0!</v>
      </c>
      <c r="O32" s="99"/>
      <c r="P32" s="100"/>
      <c r="Q32" s="101" t="e">
        <f>O32/P32</f>
        <v>#DIV/0!</v>
      </c>
    </row>
    <row r="33" spans="1:17" ht="30">
      <c r="A33" s="393"/>
      <c r="B33" s="394"/>
      <c r="C33" s="390"/>
      <c r="D33" s="391"/>
      <c r="E33" s="92" t="s">
        <v>269</v>
      </c>
      <c r="F33" s="92" t="s">
        <v>269</v>
      </c>
      <c r="G33" s="93"/>
      <c r="H33" s="94"/>
      <c r="I33" s="93"/>
      <c r="J33" s="94"/>
      <c r="K33" s="95"/>
      <c r="L33" s="129"/>
      <c r="M33" s="97"/>
      <c r="N33" s="98"/>
      <c r="O33" s="99"/>
      <c r="P33" s="100"/>
      <c r="Q33" s="101"/>
    </row>
    <row r="34" spans="1:17" ht="28.5" customHeight="1">
      <c r="A34" s="393"/>
      <c r="B34" s="394"/>
      <c r="C34" s="90">
        <v>4</v>
      </c>
      <c r="D34" s="91" t="s">
        <v>23</v>
      </c>
      <c r="E34" s="92" t="s">
        <v>250</v>
      </c>
      <c r="F34" s="92" t="s">
        <v>251</v>
      </c>
      <c r="G34" s="93">
        <v>0</v>
      </c>
      <c r="H34" s="94">
        <f>$H$1</f>
        <v>562</v>
      </c>
      <c r="I34" s="93">
        <f>G34/H34</f>
        <v>0</v>
      </c>
      <c r="J34" s="94"/>
      <c r="K34" s="95" t="e">
        <f>(J34-I34)/I34*100</f>
        <v>#DIV/0!</v>
      </c>
      <c r="L34" s="129"/>
      <c r="M34" s="97">
        <f>$M$1</f>
        <v>562</v>
      </c>
      <c r="N34" s="98">
        <f>L34/M34</f>
        <v>0</v>
      </c>
      <c r="O34" s="99"/>
      <c r="P34" s="100">
        <f>$P$1</f>
        <v>562</v>
      </c>
      <c r="Q34" s="101">
        <f>O34/P34</f>
        <v>0</v>
      </c>
    </row>
    <row r="35" spans="1:17" ht="31.5" customHeight="1">
      <c r="A35" s="393"/>
      <c r="B35" s="394"/>
      <c r="C35" s="387">
        <v>6</v>
      </c>
      <c r="D35" s="398" t="s">
        <v>24</v>
      </c>
      <c r="E35" s="92" t="s">
        <v>250</v>
      </c>
      <c r="F35" s="92" t="s">
        <v>251</v>
      </c>
      <c r="G35" s="128">
        <v>45868</v>
      </c>
      <c r="H35" s="94">
        <f>$H$1</f>
        <v>562</v>
      </c>
      <c r="I35" s="93">
        <f>G35/H35</f>
        <v>81.615658362989322</v>
      </c>
      <c r="J35" s="94"/>
      <c r="K35" s="95">
        <f>(J35-I35)/I35*100</f>
        <v>-100</v>
      </c>
      <c r="L35" s="129">
        <v>44015.5</v>
      </c>
      <c r="M35" s="97">
        <f>$M$1</f>
        <v>562</v>
      </c>
      <c r="N35" s="98">
        <f>L35/M35</f>
        <v>78.319395017793596</v>
      </c>
      <c r="O35" s="99">
        <v>43274.5</v>
      </c>
      <c r="P35" s="100">
        <f>$P$1</f>
        <v>562</v>
      </c>
      <c r="Q35" s="101">
        <f>O35/P35</f>
        <v>77.0008896797153</v>
      </c>
    </row>
    <row r="36" spans="1:17" ht="33" customHeight="1">
      <c r="A36" s="393"/>
      <c r="B36" s="394"/>
      <c r="C36" s="387"/>
      <c r="D36" s="398"/>
      <c r="E36" s="92" t="s">
        <v>276</v>
      </c>
      <c r="F36" s="92" t="s">
        <v>277</v>
      </c>
      <c r="G36" s="128">
        <v>36235</v>
      </c>
      <c r="H36" s="94">
        <v>3796</v>
      </c>
      <c r="I36" s="93">
        <f>G36/H36</f>
        <v>9.545574288724973</v>
      </c>
      <c r="J36" s="94"/>
      <c r="K36" s="95">
        <f>(J36-I36)/I36*100</f>
        <v>-100</v>
      </c>
      <c r="L36" s="129"/>
      <c r="M36" s="97"/>
      <c r="N36" s="98" t="e">
        <f>L36/M36</f>
        <v>#DIV/0!</v>
      </c>
      <c r="O36" s="99"/>
      <c r="P36" s="100"/>
      <c r="Q36" s="101" t="e">
        <f>O36/P36</f>
        <v>#DIV/0!</v>
      </c>
    </row>
    <row r="37" spans="1:17" ht="45">
      <c r="A37" s="393"/>
      <c r="B37" s="394"/>
      <c r="C37" s="387"/>
      <c r="D37" s="398"/>
      <c r="E37" s="92" t="s">
        <v>278</v>
      </c>
      <c r="F37" s="92" t="s">
        <v>279</v>
      </c>
      <c r="G37" s="128">
        <v>9633</v>
      </c>
      <c r="H37" s="94">
        <v>21</v>
      </c>
      <c r="I37" s="93">
        <f>G37/H37</f>
        <v>458.71428571428572</v>
      </c>
      <c r="J37" s="94"/>
      <c r="K37" s="95">
        <f>(J37-I37)/I37*100</f>
        <v>-100</v>
      </c>
      <c r="L37" s="129"/>
      <c r="M37" s="97"/>
      <c r="N37" s="98" t="e">
        <f>L37/M37</f>
        <v>#DIV/0!</v>
      </c>
      <c r="O37" s="99"/>
      <c r="P37" s="100"/>
      <c r="Q37" s="101" t="e">
        <f>O37/P37</f>
        <v>#DIV/0!</v>
      </c>
    </row>
    <row r="38" spans="1:17" ht="30">
      <c r="A38" s="393"/>
      <c r="B38" s="394"/>
      <c r="C38" s="387"/>
      <c r="D38" s="398"/>
      <c r="E38" s="109" t="s">
        <v>269</v>
      </c>
      <c r="F38" s="109" t="s">
        <v>269</v>
      </c>
      <c r="G38" s="132"/>
      <c r="H38" s="111"/>
      <c r="I38" s="110"/>
      <c r="J38" s="111"/>
      <c r="K38" s="112" t="e">
        <f>(J38-I38)/I38*100</f>
        <v>#DIV/0!</v>
      </c>
      <c r="L38" s="131"/>
      <c r="M38" s="114"/>
      <c r="N38" s="115"/>
      <c r="O38" s="116"/>
      <c r="P38" s="117"/>
      <c r="Q38" s="118"/>
    </row>
    <row r="39" spans="1:17" s="120" customFormat="1" ht="30" customHeight="1">
      <c r="C39" s="121"/>
      <c r="E39" s="133"/>
      <c r="G39" s="134"/>
      <c r="H39" s="124"/>
      <c r="I39" s="123"/>
      <c r="J39" s="124"/>
      <c r="K39" s="125"/>
      <c r="L39" s="123"/>
      <c r="N39" s="123"/>
      <c r="O39" s="123"/>
      <c r="Q39" s="123"/>
    </row>
    <row r="40" spans="1:17" ht="30" customHeight="1">
      <c r="A40" s="393">
        <v>5</v>
      </c>
      <c r="B40" s="394" t="s">
        <v>25</v>
      </c>
      <c r="C40" s="77">
        <v>1</v>
      </c>
      <c r="D40" s="79" t="s">
        <v>26</v>
      </c>
      <c r="E40" s="79" t="s">
        <v>250</v>
      </c>
      <c r="F40" s="79" t="s">
        <v>251</v>
      </c>
      <c r="G40" s="80">
        <v>0</v>
      </c>
      <c r="H40" s="81">
        <f>$H$1</f>
        <v>562</v>
      </c>
      <c r="I40" s="80">
        <f>G40/H40</f>
        <v>0</v>
      </c>
      <c r="J40" s="81"/>
      <c r="K40" s="82" t="e">
        <f>(J40-I40)/I40*100</f>
        <v>#DIV/0!</v>
      </c>
      <c r="L40" s="127"/>
      <c r="M40" s="84">
        <f>$M$1</f>
        <v>562</v>
      </c>
      <c r="N40" s="85">
        <f>L40/M40</f>
        <v>0</v>
      </c>
      <c r="O40" s="86"/>
      <c r="P40" s="87">
        <f>$P$1</f>
        <v>562</v>
      </c>
      <c r="Q40" s="88">
        <f>O40/P40</f>
        <v>0</v>
      </c>
    </row>
    <row r="41" spans="1:17" ht="30">
      <c r="A41" s="393"/>
      <c r="B41" s="394"/>
      <c r="C41" s="108">
        <v>2</v>
      </c>
      <c r="D41" s="130" t="s">
        <v>27</v>
      </c>
      <c r="E41" s="109" t="s">
        <v>250</v>
      </c>
      <c r="F41" s="109" t="s">
        <v>251</v>
      </c>
      <c r="G41" s="110">
        <v>14354</v>
      </c>
      <c r="H41" s="111">
        <f>$H$1</f>
        <v>562</v>
      </c>
      <c r="I41" s="110">
        <f>G41/H41</f>
        <v>25.540925266903916</v>
      </c>
      <c r="J41" s="111"/>
      <c r="K41" s="112">
        <f>(J41-I41)/I41*100</f>
        <v>-100</v>
      </c>
      <c r="L41" s="131">
        <v>13500</v>
      </c>
      <c r="M41" s="114">
        <f>$M$1</f>
        <v>562</v>
      </c>
      <c r="N41" s="115">
        <f>L41/M41</f>
        <v>24.021352313167259</v>
      </c>
      <c r="O41" s="116">
        <v>13500</v>
      </c>
      <c r="P41" s="117">
        <f>$P$1</f>
        <v>562</v>
      </c>
      <c r="Q41" s="118">
        <f>O41/P41</f>
        <v>24.021352313167259</v>
      </c>
    </row>
    <row r="42" spans="1:17" s="120" customFormat="1">
      <c r="C42" s="121"/>
      <c r="E42" s="133"/>
      <c r="F42" s="122"/>
      <c r="G42" s="123"/>
      <c r="H42" s="124"/>
      <c r="I42" s="123"/>
      <c r="J42" s="124"/>
      <c r="K42" s="125"/>
      <c r="L42" s="123"/>
      <c r="N42" s="123"/>
      <c r="O42" s="123"/>
      <c r="P42" s="120">
        <f>$P$1</f>
        <v>562</v>
      </c>
      <c r="Q42" s="123"/>
    </row>
    <row r="43" spans="1:17" ht="30" customHeight="1">
      <c r="A43" s="393">
        <v>6</v>
      </c>
      <c r="B43" s="394" t="s">
        <v>28</v>
      </c>
      <c r="C43" s="392">
        <v>1</v>
      </c>
      <c r="D43" s="396" t="s">
        <v>29</v>
      </c>
      <c r="E43" s="79" t="s">
        <v>250</v>
      </c>
      <c r="F43" s="79" t="s">
        <v>251</v>
      </c>
      <c r="G43" s="80">
        <v>2665.17</v>
      </c>
      <c r="H43" s="81">
        <f>$H$1</f>
        <v>562</v>
      </c>
      <c r="I43" s="80">
        <f>G43/H43</f>
        <v>4.7422953736654803</v>
      </c>
      <c r="J43" s="81"/>
      <c r="K43" s="82">
        <f>(J43-I43)/I43*100</f>
        <v>-100</v>
      </c>
      <c r="L43" s="127">
        <v>2665.17</v>
      </c>
      <c r="M43" s="84">
        <f>$M$1</f>
        <v>562</v>
      </c>
      <c r="N43" s="85">
        <f>L43/M43</f>
        <v>4.7422953736654803</v>
      </c>
      <c r="O43" s="86">
        <v>2665.17</v>
      </c>
      <c r="P43" s="87">
        <f>$P$1</f>
        <v>562</v>
      </c>
      <c r="Q43" s="88">
        <f>O43/P43</f>
        <v>4.7422953736654803</v>
      </c>
    </row>
    <row r="44" spans="1:17" ht="30">
      <c r="A44" s="393"/>
      <c r="B44" s="394"/>
      <c r="C44" s="392"/>
      <c r="D44" s="396"/>
      <c r="E44" s="92" t="s">
        <v>269</v>
      </c>
      <c r="F44" s="92" t="s">
        <v>269</v>
      </c>
      <c r="G44" s="93"/>
      <c r="H44" s="94"/>
      <c r="I44" s="93"/>
      <c r="J44" s="94"/>
      <c r="K44" s="95"/>
      <c r="L44" s="129"/>
      <c r="M44" s="97"/>
      <c r="N44" s="98"/>
      <c r="O44" s="99"/>
      <c r="P44" s="100"/>
      <c r="Q44" s="101"/>
    </row>
    <row r="45" spans="1:17" ht="30">
      <c r="A45" s="393"/>
      <c r="B45" s="394"/>
      <c r="C45" s="108">
        <v>2</v>
      </c>
      <c r="D45" s="135" t="s">
        <v>30</v>
      </c>
      <c r="E45" s="109" t="s">
        <v>250</v>
      </c>
      <c r="F45" s="109" t="s">
        <v>251</v>
      </c>
      <c r="G45" s="110">
        <v>0</v>
      </c>
      <c r="H45" s="111">
        <f>$H$1</f>
        <v>562</v>
      </c>
      <c r="I45" s="110">
        <f>G45/H45</f>
        <v>0</v>
      </c>
      <c r="J45" s="111"/>
      <c r="K45" s="112" t="e">
        <f>(J45-I45)/I45*100</f>
        <v>#DIV/0!</v>
      </c>
      <c r="L45" s="131"/>
      <c r="M45" s="114">
        <f>$M$1</f>
        <v>562</v>
      </c>
      <c r="N45" s="115">
        <f>L45/M45</f>
        <v>0</v>
      </c>
      <c r="O45" s="116"/>
      <c r="P45" s="117">
        <f>$P$1</f>
        <v>562</v>
      </c>
      <c r="Q45" s="118">
        <f>O45/P45</f>
        <v>0</v>
      </c>
    </row>
    <row r="46" spans="1:17" s="120" customFormat="1">
      <c r="C46" s="121"/>
      <c r="E46" s="133"/>
      <c r="F46" s="122"/>
      <c r="G46" s="123"/>
      <c r="H46" s="124"/>
      <c r="I46" s="123"/>
      <c r="J46" s="124"/>
      <c r="K46" s="125"/>
      <c r="L46" s="123"/>
      <c r="N46" s="123"/>
      <c r="O46" s="123"/>
      <c r="Q46" s="123"/>
    </row>
    <row r="47" spans="1:17" ht="30" customHeight="1">
      <c r="A47" s="403">
        <v>8</v>
      </c>
      <c r="B47" s="394" t="s">
        <v>31</v>
      </c>
      <c r="C47" s="136">
        <v>1</v>
      </c>
      <c r="D47" s="137" t="s">
        <v>32</v>
      </c>
      <c r="E47" s="79" t="s">
        <v>250</v>
      </c>
      <c r="F47" s="79" t="s">
        <v>251</v>
      </c>
      <c r="G47" s="80">
        <v>725691.1</v>
      </c>
      <c r="H47" s="81">
        <f>$H$1</f>
        <v>562</v>
      </c>
      <c r="I47" s="80">
        <f>G47/H47</f>
        <v>1291.2653024911031</v>
      </c>
      <c r="J47" s="81"/>
      <c r="K47" s="82">
        <f>(J47-I47)/I47*100</f>
        <v>-100</v>
      </c>
      <c r="L47" s="127">
        <v>9500</v>
      </c>
      <c r="M47" s="84">
        <f>$M$1</f>
        <v>562</v>
      </c>
      <c r="N47" s="85">
        <f>L47/M47</f>
        <v>16.90391459074733</v>
      </c>
      <c r="O47" s="86">
        <v>4500</v>
      </c>
      <c r="P47" s="87">
        <f>$P$1</f>
        <v>562</v>
      </c>
      <c r="Q47" s="88">
        <f>O47/P47</f>
        <v>8.0071174377224192</v>
      </c>
    </row>
    <row r="48" spans="1:17" ht="30" customHeight="1">
      <c r="A48" s="403"/>
      <c r="B48" s="394"/>
      <c r="C48" s="387">
        <v>2</v>
      </c>
      <c r="D48" s="402" t="s">
        <v>33</v>
      </c>
      <c r="E48" s="92" t="s">
        <v>250</v>
      </c>
      <c r="F48" s="92" t="s">
        <v>251</v>
      </c>
      <c r="G48" s="93">
        <v>0</v>
      </c>
      <c r="H48" s="94">
        <f>$H$1</f>
        <v>562</v>
      </c>
      <c r="I48" s="93">
        <f>G48/H48</f>
        <v>0</v>
      </c>
      <c r="J48" s="94"/>
      <c r="K48" s="95" t="e">
        <f>(J48-I48)/I48*100</f>
        <v>#DIV/0!</v>
      </c>
      <c r="L48" s="129"/>
      <c r="M48" s="97">
        <f>$M$1</f>
        <v>562</v>
      </c>
      <c r="N48" s="98">
        <f>L48/M48</f>
        <v>0</v>
      </c>
      <c r="O48" s="99"/>
      <c r="P48" s="100">
        <f>$P$1</f>
        <v>562</v>
      </c>
      <c r="Q48" s="101">
        <f>O48/P48</f>
        <v>0</v>
      </c>
    </row>
    <row r="49" spans="1:17" ht="31.5" customHeight="1">
      <c r="A49" s="403"/>
      <c r="B49" s="394"/>
      <c r="C49" s="387"/>
      <c r="D49" s="402"/>
      <c r="E49" s="109" t="s">
        <v>280</v>
      </c>
      <c r="F49" s="109" t="s">
        <v>281</v>
      </c>
      <c r="G49" s="110">
        <v>0</v>
      </c>
      <c r="H49" s="111"/>
      <c r="I49" s="110" t="e">
        <f>G49/H49</f>
        <v>#DIV/0!</v>
      </c>
      <c r="J49" s="111"/>
      <c r="K49" s="112" t="e">
        <f>(J49-I49)/I49*100</f>
        <v>#DIV/0!</v>
      </c>
      <c r="L49" s="131"/>
      <c r="M49" s="114"/>
      <c r="N49" s="115" t="e">
        <f>L49/M49</f>
        <v>#DIV/0!</v>
      </c>
      <c r="O49" s="116"/>
      <c r="P49" s="117"/>
      <c r="Q49" s="118" t="e">
        <f>O49/P49</f>
        <v>#DIV/0!</v>
      </c>
    </row>
    <row r="50" spans="1:17" s="120" customFormat="1">
      <c r="C50" s="121"/>
      <c r="D50" s="122"/>
      <c r="E50" s="133"/>
      <c r="F50" s="122"/>
      <c r="G50" s="123"/>
      <c r="H50" s="124"/>
      <c r="I50" s="123"/>
      <c r="J50" s="124"/>
      <c r="K50" s="125"/>
      <c r="L50" s="123"/>
      <c r="N50" s="123"/>
      <c r="O50" s="123"/>
      <c r="Q50" s="123"/>
    </row>
    <row r="51" spans="1:17" ht="30" customHeight="1">
      <c r="A51" s="393">
        <v>9</v>
      </c>
      <c r="B51" s="394" t="s">
        <v>34</v>
      </c>
      <c r="C51" s="77">
        <v>1</v>
      </c>
      <c r="D51" s="78" t="s">
        <v>35</v>
      </c>
      <c r="E51" s="79" t="s">
        <v>250</v>
      </c>
      <c r="F51" s="79" t="s">
        <v>251</v>
      </c>
      <c r="G51" s="80">
        <v>0</v>
      </c>
      <c r="H51" s="81">
        <f>$H$1</f>
        <v>562</v>
      </c>
      <c r="I51" s="80">
        <f>G51/H51</f>
        <v>0</v>
      </c>
      <c r="J51" s="81"/>
      <c r="K51" s="82" t="e">
        <f t="shared" ref="K51:K58" si="5">(J51-I51)/I51*100</f>
        <v>#DIV/0!</v>
      </c>
      <c r="L51" s="127"/>
      <c r="M51" s="84">
        <f>$M$1</f>
        <v>562</v>
      </c>
      <c r="N51" s="85">
        <f t="shared" ref="N51:N58" si="6">L51/M51</f>
        <v>0</v>
      </c>
      <c r="O51" s="86"/>
      <c r="P51" s="87">
        <f>$P$1</f>
        <v>562</v>
      </c>
      <c r="Q51" s="88">
        <f t="shared" ref="Q51:Q58" si="7">O51/P51</f>
        <v>0</v>
      </c>
    </row>
    <row r="52" spans="1:17" ht="15" customHeight="1">
      <c r="A52" s="393"/>
      <c r="B52" s="394"/>
      <c r="C52" s="386">
        <v>2</v>
      </c>
      <c r="D52" s="401" t="s">
        <v>36</v>
      </c>
      <c r="E52" s="92" t="s">
        <v>250</v>
      </c>
      <c r="F52" s="92" t="s">
        <v>251</v>
      </c>
      <c r="G52" s="93">
        <v>2199.1999999999998</v>
      </c>
      <c r="H52" s="94">
        <f>$H$1</f>
        <v>562</v>
      </c>
      <c r="I52" s="93">
        <f>G52/H52</f>
        <v>3.9131672597864764</v>
      </c>
      <c r="J52" s="94"/>
      <c r="K52" s="95">
        <f t="shared" si="5"/>
        <v>-100</v>
      </c>
      <c r="L52" s="129">
        <v>2199.1999999999998</v>
      </c>
      <c r="M52" s="97">
        <f>$M$1</f>
        <v>562</v>
      </c>
      <c r="N52" s="98">
        <f t="shared" si="6"/>
        <v>3.9131672597864764</v>
      </c>
      <c r="O52" s="99">
        <v>2199.1999999999998</v>
      </c>
      <c r="P52" s="100">
        <f>$P$1</f>
        <v>562</v>
      </c>
      <c r="Q52" s="101">
        <f t="shared" si="7"/>
        <v>3.9131672597864764</v>
      </c>
    </row>
    <row r="53" spans="1:17" ht="30">
      <c r="A53" s="393"/>
      <c r="B53" s="394"/>
      <c r="C53" s="386"/>
      <c r="D53" s="401"/>
      <c r="E53" s="92" t="s">
        <v>282</v>
      </c>
      <c r="F53" s="92" t="s">
        <v>283</v>
      </c>
      <c r="G53" s="93"/>
      <c r="H53" s="94">
        <v>5000</v>
      </c>
      <c r="I53" s="93">
        <f>G53/H53</f>
        <v>0</v>
      </c>
      <c r="J53" s="94"/>
      <c r="K53" s="95" t="e">
        <f t="shared" si="5"/>
        <v>#DIV/0!</v>
      </c>
      <c r="L53" s="129"/>
      <c r="M53" s="97"/>
      <c r="N53" s="98" t="e">
        <f t="shared" si="6"/>
        <v>#DIV/0!</v>
      </c>
      <c r="O53" s="99"/>
      <c r="P53" s="100"/>
      <c r="Q53" s="101" t="e">
        <f t="shared" si="7"/>
        <v>#DIV/0!</v>
      </c>
    </row>
    <row r="54" spans="1:17" ht="30">
      <c r="A54" s="393"/>
      <c r="B54" s="394"/>
      <c r="C54" s="386">
        <v>3</v>
      </c>
      <c r="D54" s="389" t="s">
        <v>37</v>
      </c>
      <c r="E54" s="92" t="s">
        <v>250</v>
      </c>
      <c r="F54" s="92" t="s">
        <v>251</v>
      </c>
      <c r="G54" s="93">
        <v>119730</v>
      </c>
      <c r="H54" s="94">
        <f>$H$1</f>
        <v>562</v>
      </c>
      <c r="I54" s="93">
        <f>G54/H54</f>
        <v>213.04270462633451</v>
      </c>
      <c r="J54" s="94"/>
      <c r="K54" s="95">
        <f t="shared" si="5"/>
        <v>-100</v>
      </c>
      <c r="L54" s="129">
        <v>116230</v>
      </c>
      <c r="M54" s="97">
        <f>$M$1</f>
        <v>562</v>
      </c>
      <c r="N54" s="98">
        <f t="shared" si="6"/>
        <v>206.81494661921707</v>
      </c>
      <c r="O54" s="99">
        <v>116230</v>
      </c>
      <c r="P54" s="100">
        <f>$P$1</f>
        <v>562</v>
      </c>
      <c r="Q54" s="101">
        <f t="shared" si="7"/>
        <v>206.81494661921707</v>
      </c>
    </row>
    <row r="55" spans="1:17" ht="45">
      <c r="A55" s="393"/>
      <c r="B55" s="394"/>
      <c r="C55" s="386"/>
      <c r="D55" s="389"/>
      <c r="E55" s="92" t="s">
        <v>284</v>
      </c>
      <c r="F55" s="92" t="s">
        <v>285</v>
      </c>
      <c r="G55" s="93"/>
      <c r="H55" s="94"/>
      <c r="I55" s="93">
        <v>42</v>
      </c>
      <c r="J55" s="94"/>
      <c r="K55" s="95">
        <f t="shared" si="5"/>
        <v>-100</v>
      </c>
      <c r="L55" s="129"/>
      <c r="M55" s="97"/>
      <c r="N55" s="98" t="e">
        <f t="shared" si="6"/>
        <v>#DIV/0!</v>
      </c>
      <c r="O55" s="99"/>
      <c r="P55" s="100"/>
      <c r="Q55" s="101" t="e">
        <f t="shared" si="7"/>
        <v>#DIV/0!</v>
      </c>
    </row>
    <row r="56" spans="1:17" ht="30">
      <c r="A56" s="393"/>
      <c r="B56" s="394"/>
      <c r="C56" s="90">
        <v>4</v>
      </c>
      <c r="D56" s="92" t="s">
        <v>38</v>
      </c>
      <c r="E56" s="92" t="s">
        <v>250</v>
      </c>
      <c r="F56" s="92" t="s">
        <v>251</v>
      </c>
      <c r="G56" s="93"/>
      <c r="H56" s="94">
        <f>$H$1</f>
        <v>562</v>
      </c>
      <c r="I56" s="93">
        <f>G56/H56</f>
        <v>0</v>
      </c>
      <c r="J56" s="94"/>
      <c r="K56" s="95" t="e">
        <f t="shared" si="5"/>
        <v>#DIV/0!</v>
      </c>
      <c r="L56" s="129"/>
      <c r="M56" s="97">
        <f>$M$1</f>
        <v>562</v>
      </c>
      <c r="N56" s="98">
        <f t="shared" si="6"/>
        <v>0</v>
      </c>
      <c r="O56" s="99"/>
      <c r="P56" s="100">
        <f>$P$1</f>
        <v>562</v>
      </c>
      <c r="Q56" s="101">
        <f t="shared" si="7"/>
        <v>0</v>
      </c>
    </row>
    <row r="57" spans="1:17" ht="45" customHeight="1">
      <c r="A57" s="393"/>
      <c r="B57" s="394"/>
      <c r="C57" s="90">
        <v>7</v>
      </c>
      <c r="D57" s="105" t="s">
        <v>39</v>
      </c>
      <c r="E57" s="92" t="s">
        <v>250</v>
      </c>
      <c r="F57" s="92" t="s">
        <v>251</v>
      </c>
      <c r="G57" s="93">
        <v>363645.43</v>
      </c>
      <c r="H57" s="94">
        <f>$H$1</f>
        <v>562</v>
      </c>
      <c r="I57" s="93">
        <f>G57/H57</f>
        <v>647.05592526690396</v>
      </c>
      <c r="J57" s="94"/>
      <c r="K57" s="95">
        <f t="shared" si="5"/>
        <v>-100</v>
      </c>
      <c r="L57" s="129"/>
      <c r="M57" s="97">
        <f>$M$1</f>
        <v>562</v>
      </c>
      <c r="N57" s="98">
        <f t="shared" si="6"/>
        <v>0</v>
      </c>
      <c r="O57" s="99"/>
      <c r="P57" s="100">
        <f>$P$1</f>
        <v>562</v>
      </c>
      <c r="Q57" s="101">
        <f t="shared" si="7"/>
        <v>0</v>
      </c>
    </row>
    <row r="58" spans="1:17" ht="36" customHeight="1">
      <c r="A58" s="393"/>
      <c r="B58" s="394"/>
      <c r="C58" s="108">
        <v>8</v>
      </c>
      <c r="D58" s="109" t="s">
        <v>40</v>
      </c>
      <c r="E58" s="109" t="s">
        <v>250</v>
      </c>
      <c r="F58" s="109" t="s">
        <v>251</v>
      </c>
      <c r="G58" s="110">
        <v>0</v>
      </c>
      <c r="H58" s="111">
        <f>$H$1</f>
        <v>562</v>
      </c>
      <c r="I58" s="110">
        <f>G58/H58</f>
        <v>0</v>
      </c>
      <c r="J58" s="111"/>
      <c r="K58" s="112" t="e">
        <f t="shared" si="5"/>
        <v>#DIV/0!</v>
      </c>
      <c r="L58" s="131"/>
      <c r="M58" s="114">
        <f>$M$1</f>
        <v>562</v>
      </c>
      <c r="N58" s="115">
        <f t="shared" si="6"/>
        <v>0</v>
      </c>
      <c r="O58" s="116"/>
      <c r="P58" s="117">
        <f>$P$1</f>
        <v>562</v>
      </c>
      <c r="Q58" s="118">
        <f t="shared" si="7"/>
        <v>0</v>
      </c>
    </row>
    <row r="59" spans="1:17" s="120" customFormat="1">
      <c r="C59" s="121"/>
      <c r="E59" s="122"/>
      <c r="F59" s="122"/>
      <c r="G59" s="123"/>
      <c r="H59" s="124"/>
      <c r="I59" s="123"/>
      <c r="J59" s="124"/>
      <c r="K59" s="125"/>
      <c r="L59" s="123"/>
      <c r="N59" s="123"/>
      <c r="O59" s="123"/>
      <c r="Q59" s="123"/>
    </row>
    <row r="60" spans="1:17" ht="30" customHeight="1">
      <c r="A60" s="393">
        <v>10</v>
      </c>
      <c r="B60" s="394" t="s">
        <v>41</v>
      </c>
      <c r="C60" s="77">
        <v>2</v>
      </c>
      <c r="D60" s="78" t="s">
        <v>42</v>
      </c>
      <c r="E60" s="79" t="s">
        <v>250</v>
      </c>
      <c r="F60" s="79" t="s">
        <v>251</v>
      </c>
      <c r="G60" s="80">
        <v>0</v>
      </c>
      <c r="H60" s="81">
        <f>$H$1</f>
        <v>562</v>
      </c>
      <c r="I60" s="80">
        <f>G60/H60</f>
        <v>0</v>
      </c>
      <c r="J60" s="81"/>
      <c r="K60" s="82" t="e">
        <f>(J60-I60)/I60*100</f>
        <v>#DIV/0!</v>
      </c>
      <c r="L60" s="127"/>
      <c r="M60" s="84">
        <f>$M$1</f>
        <v>562</v>
      </c>
      <c r="N60" s="85">
        <f>L60/M60</f>
        <v>0</v>
      </c>
      <c r="O60" s="86"/>
      <c r="P60" s="87">
        <f>$P$1</f>
        <v>562</v>
      </c>
      <c r="Q60" s="88">
        <f>O60/P60</f>
        <v>0</v>
      </c>
    </row>
    <row r="61" spans="1:17" ht="30" customHeight="1">
      <c r="A61" s="393"/>
      <c r="B61" s="394"/>
      <c r="C61" s="387">
        <v>5</v>
      </c>
      <c r="D61" s="398" t="s">
        <v>43</v>
      </c>
      <c r="E61" s="92" t="s">
        <v>250</v>
      </c>
      <c r="F61" s="92" t="s">
        <v>251</v>
      </c>
      <c r="G61" s="93">
        <v>43306.3</v>
      </c>
      <c r="H61" s="94">
        <f>$H$1</f>
        <v>562</v>
      </c>
      <c r="I61" s="93">
        <f>G61/H61</f>
        <v>77.05747330960854</v>
      </c>
      <c r="J61" s="94"/>
      <c r="K61" s="95">
        <f>(J61-I61)/I61*100</f>
        <v>-100</v>
      </c>
      <c r="L61" s="129">
        <v>39774.300000000003</v>
      </c>
      <c r="M61" s="97">
        <f>$M$1</f>
        <v>562</v>
      </c>
      <c r="N61" s="98">
        <f>L61/M61</f>
        <v>70.772775800711756</v>
      </c>
      <c r="O61" s="99">
        <v>44974.3</v>
      </c>
      <c r="P61" s="100">
        <f>$P$1</f>
        <v>562</v>
      </c>
      <c r="Q61" s="101">
        <f>O61/P61</f>
        <v>80.025444839857656</v>
      </c>
    </row>
    <row r="62" spans="1:17" ht="45">
      <c r="A62" s="393"/>
      <c r="B62" s="394"/>
      <c r="C62" s="387"/>
      <c r="D62" s="398"/>
      <c r="E62" s="92" t="s">
        <v>286</v>
      </c>
      <c r="F62" s="92" t="s">
        <v>287</v>
      </c>
      <c r="G62" s="93">
        <v>43306.3</v>
      </c>
      <c r="H62" s="94">
        <v>104</v>
      </c>
      <c r="I62" s="93">
        <f>G62/H62</f>
        <v>416.40673076923082</v>
      </c>
      <c r="J62" s="94"/>
      <c r="K62" s="95">
        <f>(J62-I62)/I62*100</f>
        <v>-100</v>
      </c>
      <c r="L62" s="129"/>
      <c r="M62" s="97"/>
      <c r="N62" s="98" t="e">
        <f>L62/M62</f>
        <v>#DIV/0!</v>
      </c>
      <c r="O62" s="99"/>
      <c r="P62" s="100"/>
      <c r="Q62" s="101" t="e">
        <f>O62/P62</f>
        <v>#DIV/0!</v>
      </c>
    </row>
    <row r="63" spans="1:17" ht="30">
      <c r="A63" s="393"/>
      <c r="B63" s="394"/>
      <c r="C63" s="387"/>
      <c r="D63" s="398"/>
      <c r="E63" s="109" t="s">
        <v>288</v>
      </c>
      <c r="F63" s="109" t="s">
        <v>289</v>
      </c>
      <c r="G63" s="110"/>
      <c r="H63" s="111">
        <v>192</v>
      </c>
      <c r="I63" s="110">
        <f>G63/H63</f>
        <v>0</v>
      </c>
      <c r="J63" s="111"/>
      <c r="K63" s="112" t="e">
        <f>(J63-I63)/I63*100</f>
        <v>#DIV/0!</v>
      </c>
      <c r="L63" s="131"/>
      <c r="M63" s="114"/>
      <c r="N63" s="115" t="e">
        <f>L63/M63</f>
        <v>#DIV/0!</v>
      </c>
      <c r="O63" s="116"/>
      <c r="P63" s="117"/>
      <c r="Q63" s="118" t="e">
        <f>O63/P63</f>
        <v>#DIV/0!</v>
      </c>
    </row>
    <row r="64" spans="1:17" s="120" customFormat="1">
      <c r="C64" s="121"/>
      <c r="E64" s="133"/>
      <c r="F64" s="122"/>
      <c r="G64" s="123"/>
      <c r="H64" s="124"/>
      <c r="I64" s="123"/>
      <c r="J64" s="124"/>
      <c r="K64" s="125"/>
      <c r="L64" s="123"/>
      <c r="N64" s="123"/>
      <c r="O64" s="123"/>
      <c r="Q64" s="123"/>
    </row>
    <row r="65" spans="1:17" ht="23.25" customHeight="1">
      <c r="A65" s="393">
        <v>11</v>
      </c>
      <c r="B65" s="404" t="s">
        <v>44</v>
      </c>
      <c r="C65" s="77">
        <v>1</v>
      </c>
      <c r="D65" s="78" t="s">
        <v>45</v>
      </c>
      <c r="E65" s="79"/>
      <c r="F65" s="79"/>
      <c r="G65" s="80">
        <v>1000</v>
      </c>
      <c r="H65" s="81"/>
      <c r="I65" s="80"/>
      <c r="J65" s="81"/>
      <c r="K65" s="138"/>
      <c r="L65" s="139"/>
      <c r="M65" s="84"/>
      <c r="N65" s="139"/>
      <c r="O65" s="140"/>
      <c r="P65" s="87"/>
      <c r="Q65" s="88"/>
    </row>
    <row r="66" spans="1:17" ht="50.25" customHeight="1">
      <c r="A66" s="393"/>
      <c r="B66" s="404"/>
      <c r="C66" s="108">
        <v>2</v>
      </c>
      <c r="D66" s="109" t="s">
        <v>46</v>
      </c>
      <c r="E66" s="109" t="s">
        <v>250</v>
      </c>
      <c r="F66" s="109" t="s">
        <v>251</v>
      </c>
      <c r="G66" s="110"/>
      <c r="H66" s="111">
        <f>$H$1</f>
        <v>562</v>
      </c>
      <c r="I66" s="110">
        <f>G66/H66</f>
        <v>0</v>
      </c>
      <c r="J66" s="111"/>
      <c r="K66" s="141" t="e">
        <f>(J66-I66)/I66*100</f>
        <v>#DIV/0!</v>
      </c>
      <c r="L66" s="142"/>
      <c r="M66" s="114">
        <f>$M$1</f>
        <v>562</v>
      </c>
      <c r="N66" s="142">
        <f>L66/M66</f>
        <v>0</v>
      </c>
      <c r="O66" s="143"/>
      <c r="P66" s="117">
        <f>$P$1</f>
        <v>562</v>
      </c>
      <c r="Q66" s="118">
        <f>O66/P66</f>
        <v>0</v>
      </c>
    </row>
    <row r="67" spans="1:17" s="120" customFormat="1">
      <c r="C67" s="121"/>
      <c r="E67" s="133"/>
      <c r="F67" s="122"/>
      <c r="G67" s="123"/>
      <c r="H67" s="124"/>
      <c r="I67" s="123"/>
      <c r="J67" s="124"/>
      <c r="K67" s="125"/>
      <c r="L67" s="123"/>
      <c r="N67" s="123"/>
      <c r="O67" s="123"/>
      <c r="Q67" s="123"/>
    </row>
    <row r="68" spans="1:17" ht="30" customHeight="1">
      <c r="A68" s="393">
        <v>12</v>
      </c>
      <c r="B68" s="394" t="s">
        <v>47</v>
      </c>
      <c r="C68" s="392">
        <v>1</v>
      </c>
      <c r="D68" s="407" t="s">
        <v>48</v>
      </c>
      <c r="E68" s="79" t="s">
        <v>250</v>
      </c>
      <c r="F68" s="79" t="s">
        <v>251</v>
      </c>
      <c r="G68" s="80">
        <v>6688.51</v>
      </c>
      <c r="H68" s="81">
        <f>$H$1</f>
        <v>562</v>
      </c>
      <c r="I68" s="80">
        <f>G68/H68</f>
        <v>11.90126334519573</v>
      </c>
      <c r="J68" s="81"/>
      <c r="K68" s="82">
        <f t="shared" ref="K68:K82" si="8">(J68-I68)/I68*100</f>
        <v>-100</v>
      </c>
      <c r="L68" s="127">
        <v>3539.51</v>
      </c>
      <c r="M68" s="84">
        <f>$M$1</f>
        <v>562</v>
      </c>
      <c r="N68" s="85">
        <f>L68/M68</f>
        <v>6.2980604982206412</v>
      </c>
      <c r="O68" s="86">
        <v>3539.51</v>
      </c>
      <c r="P68" s="87">
        <f>$P$1</f>
        <v>562</v>
      </c>
      <c r="Q68" s="88">
        <f>O68/P68</f>
        <v>6.2980604982206412</v>
      </c>
    </row>
    <row r="69" spans="1:17" ht="30">
      <c r="A69" s="393"/>
      <c r="B69" s="394"/>
      <c r="C69" s="392"/>
      <c r="D69" s="407"/>
      <c r="E69" s="92" t="s">
        <v>272</v>
      </c>
      <c r="F69" s="92" t="s">
        <v>290</v>
      </c>
      <c r="G69" s="93">
        <v>0</v>
      </c>
      <c r="H69" s="94"/>
      <c r="I69" s="93"/>
      <c r="J69" s="94"/>
      <c r="K69" s="95" t="e">
        <f t="shared" si="8"/>
        <v>#DIV/0!</v>
      </c>
      <c r="L69" s="129"/>
      <c r="M69" s="97"/>
      <c r="N69" s="98"/>
      <c r="O69" s="99"/>
      <c r="P69" s="100"/>
      <c r="Q69" s="101"/>
    </row>
    <row r="70" spans="1:17" ht="30">
      <c r="A70" s="393"/>
      <c r="B70" s="394"/>
      <c r="C70" s="392"/>
      <c r="D70" s="407"/>
      <c r="E70" s="92" t="s">
        <v>291</v>
      </c>
      <c r="F70" s="92" t="s">
        <v>292</v>
      </c>
      <c r="G70" s="93">
        <v>6688.51</v>
      </c>
      <c r="H70" s="94">
        <v>2</v>
      </c>
      <c r="I70" s="93">
        <f t="shared" ref="I70:I82" si="9">G70/H70</f>
        <v>3344.2550000000001</v>
      </c>
      <c r="J70" s="94"/>
      <c r="K70" s="95">
        <f t="shared" si="8"/>
        <v>-100</v>
      </c>
      <c r="L70" s="129"/>
      <c r="M70" s="97"/>
      <c r="N70" s="98" t="e">
        <f t="shared" ref="N70:N82" si="10">L70/M70</f>
        <v>#DIV/0!</v>
      </c>
      <c r="O70" s="99"/>
      <c r="P70" s="100"/>
      <c r="Q70" s="101" t="e">
        <f t="shared" ref="Q70:Q82" si="11">O70/P70</f>
        <v>#DIV/0!</v>
      </c>
    </row>
    <row r="71" spans="1:17" ht="30">
      <c r="A71" s="393"/>
      <c r="B71" s="394"/>
      <c r="C71" s="390">
        <v>2</v>
      </c>
      <c r="D71" s="405" t="s">
        <v>49</v>
      </c>
      <c r="E71" s="92" t="s">
        <v>250</v>
      </c>
      <c r="F71" s="92" t="s">
        <v>251</v>
      </c>
      <c r="G71" s="93">
        <v>242.6</v>
      </c>
      <c r="H71" s="94">
        <f>$H$1</f>
        <v>562</v>
      </c>
      <c r="I71" s="93">
        <f t="shared" si="9"/>
        <v>0.43167259786476869</v>
      </c>
      <c r="J71" s="94"/>
      <c r="K71" s="95">
        <f t="shared" si="8"/>
        <v>-100</v>
      </c>
      <c r="L71" s="129">
        <v>242.6</v>
      </c>
      <c r="M71" s="97">
        <f>$M$1</f>
        <v>562</v>
      </c>
      <c r="N71" s="98">
        <f t="shared" si="10"/>
        <v>0.43167259786476869</v>
      </c>
      <c r="O71" s="99">
        <v>242.6</v>
      </c>
      <c r="P71" s="100">
        <f>$P$1</f>
        <v>562</v>
      </c>
      <c r="Q71" s="101">
        <f t="shared" si="11"/>
        <v>0.43167259786476869</v>
      </c>
    </row>
    <row r="72" spans="1:17" ht="30">
      <c r="A72" s="393"/>
      <c r="B72" s="394"/>
      <c r="C72" s="390"/>
      <c r="D72" s="405"/>
      <c r="E72" s="92" t="s">
        <v>293</v>
      </c>
      <c r="F72" s="92" t="s">
        <v>294</v>
      </c>
      <c r="G72" s="93">
        <v>0</v>
      </c>
      <c r="H72" s="94"/>
      <c r="I72" s="93" t="e">
        <f t="shared" si="9"/>
        <v>#DIV/0!</v>
      </c>
      <c r="J72" s="94"/>
      <c r="K72" s="95" t="e">
        <f t="shared" si="8"/>
        <v>#DIV/0!</v>
      </c>
      <c r="L72" s="129"/>
      <c r="M72" s="97"/>
      <c r="N72" s="98" t="e">
        <f t="shared" si="10"/>
        <v>#DIV/0!</v>
      </c>
      <c r="O72" s="99"/>
      <c r="P72" s="100"/>
      <c r="Q72" s="101" t="e">
        <f t="shared" si="11"/>
        <v>#DIV/0!</v>
      </c>
    </row>
    <row r="73" spans="1:17" ht="30">
      <c r="A73" s="393"/>
      <c r="B73" s="394"/>
      <c r="C73" s="390">
        <v>3</v>
      </c>
      <c r="D73" s="405" t="s">
        <v>50</v>
      </c>
      <c r="E73" s="92" t="s">
        <v>250</v>
      </c>
      <c r="F73" s="92" t="s">
        <v>251</v>
      </c>
      <c r="G73" s="93">
        <v>0</v>
      </c>
      <c r="H73" s="94">
        <f>$H$1</f>
        <v>562</v>
      </c>
      <c r="I73" s="93">
        <f t="shared" si="9"/>
        <v>0</v>
      </c>
      <c r="J73" s="94"/>
      <c r="K73" s="95" t="e">
        <f t="shared" si="8"/>
        <v>#DIV/0!</v>
      </c>
      <c r="L73" s="129"/>
      <c r="M73" s="97">
        <f>$M$1</f>
        <v>562</v>
      </c>
      <c r="N73" s="98">
        <f t="shared" si="10"/>
        <v>0</v>
      </c>
      <c r="O73" s="99"/>
      <c r="P73" s="100">
        <f>$P$1</f>
        <v>562</v>
      </c>
      <c r="Q73" s="101">
        <f t="shared" si="11"/>
        <v>0</v>
      </c>
    </row>
    <row r="74" spans="1:17" ht="30">
      <c r="A74" s="393"/>
      <c r="B74" s="394"/>
      <c r="C74" s="390"/>
      <c r="D74" s="405"/>
      <c r="E74" s="92" t="s">
        <v>295</v>
      </c>
      <c r="F74" s="92" t="s">
        <v>296</v>
      </c>
      <c r="G74" s="93">
        <v>0</v>
      </c>
      <c r="H74" s="94"/>
      <c r="I74" s="93" t="e">
        <f t="shared" si="9"/>
        <v>#DIV/0!</v>
      </c>
      <c r="J74" s="94"/>
      <c r="K74" s="95" t="e">
        <f t="shared" si="8"/>
        <v>#DIV/0!</v>
      </c>
      <c r="L74" s="129"/>
      <c r="M74" s="97"/>
      <c r="N74" s="98" t="e">
        <f t="shared" si="10"/>
        <v>#DIV/0!</v>
      </c>
      <c r="O74" s="99"/>
      <c r="P74" s="100"/>
      <c r="Q74" s="101" t="e">
        <f t="shared" si="11"/>
        <v>#DIV/0!</v>
      </c>
    </row>
    <row r="75" spans="1:17" ht="27" customHeight="1">
      <c r="A75" s="393"/>
      <c r="B75" s="394"/>
      <c r="C75" s="390">
        <v>4</v>
      </c>
      <c r="D75" s="391" t="s">
        <v>51</v>
      </c>
      <c r="E75" s="92" t="s">
        <v>250</v>
      </c>
      <c r="F75" s="92" t="s">
        <v>251</v>
      </c>
      <c r="G75" s="93">
        <v>0</v>
      </c>
      <c r="H75" s="94">
        <f>$H$1</f>
        <v>562</v>
      </c>
      <c r="I75" s="93">
        <f t="shared" si="9"/>
        <v>0</v>
      </c>
      <c r="J75" s="94"/>
      <c r="K75" s="95" t="e">
        <f t="shared" si="8"/>
        <v>#DIV/0!</v>
      </c>
      <c r="L75" s="129"/>
      <c r="M75" s="97">
        <f>$M$1</f>
        <v>562</v>
      </c>
      <c r="N75" s="98">
        <f t="shared" si="10"/>
        <v>0</v>
      </c>
      <c r="O75" s="99"/>
      <c r="P75" s="100">
        <f>$P$1</f>
        <v>562</v>
      </c>
      <c r="Q75" s="101">
        <f t="shared" si="11"/>
        <v>0</v>
      </c>
    </row>
    <row r="76" spans="1:17" ht="30">
      <c r="A76" s="393"/>
      <c r="B76" s="394"/>
      <c r="C76" s="390"/>
      <c r="D76" s="391"/>
      <c r="E76" s="92" t="s">
        <v>272</v>
      </c>
      <c r="F76" s="92" t="s">
        <v>297</v>
      </c>
      <c r="G76" s="93">
        <v>0</v>
      </c>
      <c r="H76" s="94"/>
      <c r="I76" s="93" t="e">
        <f t="shared" si="9"/>
        <v>#DIV/0!</v>
      </c>
      <c r="J76" s="94"/>
      <c r="K76" s="95" t="e">
        <f t="shared" si="8"/>
        <v>#DIV/0!</v>
      </c>
      <c r="L76" s="129"/>
      <c r="M76" s="97"/>
      <c r="N76" s="98" t="e">
        <f t="shared" si="10"/>
        <v>#DIV/0!</v>
      </c>
      <c r="O76" s="99"/>
      <c r="P76" s="100"/>
      <c r="Q76" s="101" t="e">
        <f t="shared" si="11"/>
        <v>#DIV/0!</v>
      </c>
    </row>
    <row r="77" spans="1:17" ht="35.25" customHeight="1">
      <c r="A77" s="393"/>
      <c r="B77" s="394"/>
      <c r="C77" s="390">
        <v>6</v>
      </c>
      <c r="D77" s="406" t="s">
        <v>52</v>
      </c>
      <c r="E77" s="92" t="s">
        <v>250</v>
      </c>
      <c r="F77" s="92" t="s">
        <v>251</v>
      </c>
      <c r="G77" s="93">
        <v>0</v>
      </c>
      <c r="H77" s="94">
        <f>$H$1</f>
        <v>562</v>
      </c>
      <c r="I77" s="93">
        <f t="shared" si="9"/>
        <v>0</v>
      </c>
      <c r="J77" s="94"/>
      <c r="K77" s="95" t="e">
        <f t="shared" si="8"/>
        <v>#DIV/0!</v>
      </c>
      <c r="L77" s="129"/>
      <c r="M77" s="97">
        <f>$M$1</f>
        <v>562</v>
      </c>
      <c r="N77" s="98">
        <f t="shared" si="10"/>
        <v>0</v>
      </c>
      <c r="O77" s="99"/>
      <c r="P77" s="100">
        <f>$P$1</f>
        <v>562</v>
      </c>
      <c r="Q77" s="101">
        <f t="shared" si="11"/>
        <v>0</v>
      </c>
    </row>
    <row r="78" spans="1:17" ht="30">
      <c r="A78" s="393"/>
      <c r="B78" s="394"/>
      <c r="C78" s="390"/>
      <c r="D78" s="406"/>
      <c r="E78" s="92" t="s">
        <v>298</v>
      </c>
      <c r="F78" s="92" t="s">
        <v>299</v>
      </c>
      <c r="G78" s="93">
        <v>0</v>
      </c>
      <c r="H78" s="94"/>
      <c r="I78" s="93" t="e">
        <f t="shared" si="9"/>
        <v>#DIV/0!</v>
      </c>
      <c r="J78" s="94"/>
      <c r="K78" s="95" t="e">
        <f t="shared" si="8"/>
        <v>#DIV/0!</v>
      </c>
      <c r="L78" s="129"/>
      <c r="M78" s="97"/>
      <c r="N78" s="98" t="e">
        <f t="shared" si="10"/>
        <v>#DIV/0!</v>
      </c>
      <c r="O78" s="99"/>
      <c r="P78" s="100"/>
      <c r="Q78" s="101" t="e">
        <f t="shared" si="11"/>
        <v>#DIV/0!</v>
      </c>
    </row>
    <row r="79" spans="1:17" ht="30" customHeight="1">
      <c r="A79" s="393"/>
      <c r="B79" s="394"/>
      <c r="C79" s="90">
        <v>7</v>
      </c>
      <c r="D79" s="92" t="s">
        <v>53</v>
      </c>
      <c r="E79" s="92" t="s">
        <v>250</v>
      </c>
      <c r="F79" s="92" t="s">
        <v>251</v>
      </c>
      <c r="G79" s="93">
        <v>14612</v>
      </c>
      <c r="H79" s="94">
        <f>$H$1</f>
        <v>562</v>
      </c>
      <c r="I79" s="93">
        <f t="shared" si="9"/>
        <v>26</v>
      </c>
      <c r="J79" s="94"/>
      <c r="K79" s="95">
        <f t="shared" si="8"/>
        <v>-100</v>
      </c>
      <c r="L79" s="129">
        <v>14612</v>
      </c>
      <c r="M79" s="97">
        <f>$M$1</f>
        <v>562</v>
      </c>
      <c r="N79" s="98">
        <f t="shared" si="10"/>
        <v>26</v>
      </c>
      <c r="O79" s="99">
        <v>14612</v>
      </c>
      <c r="P79" s="100">
        <f>$P$1</f>
        <v>562</v>
      </c>
      <c r="Q79" s="101">
        <f t="shared" si="11"/>
        <v>26</v>
      </c>
    </row>
    <row r="80" spans="1:17" ht="28.5" customHeight="1">
      <c r="A80" s="393"/>
      <c r="B80" s="394"/>
      <c r="C80" s="90">
        <v>8</v>
      </c>
      <c r="D80" s="91" t="s">
        <v>54</v>
      </c>
      <c r="E80" s="92" t="s">
        <v>250</v>
      </c>
      <c r="F80" s="92" t="s">
        <v>251</v>
      </c>
      <c r="G80" s="93">
        <v>0</v>
      </c>
      <c r="H80" s="94">
        <f>$H$1</f>
        <v>562</v>
      </c>
      <c r="I80" s="93">
        <f t="shared" si="9"/>
        <v>0</v>
      </c>
      <c r="J80" s="94"/>
      <c r="K80" s="95" t="e">
        <f t="shared" si="8"/>
        <v>#DIV/0!</v>
      </c>
      <c r="L80" s="129"/>
      <c r="M80" s="97">
        <f>$M$1</f>
        <v>562</v>
      </c>
      <c r="N80" s="98">
        <f t="shared" si="10"/>
        <v>0</v>
      </c>
      <c r="O80" s="99"/>
      <c r="P80" s="100">
        <f>$P$1</f>
        <v>562</v>
      </c>
      <c r="Q80" s="101">
        <f t="shared" si="11"/>
        <v>0</v>
      </c>
    </row>
    <row r="81" spans="1:17" ht="29.25" customHeight="1">
      <c r="A81" s="393"/>
      <c r="B81" s="394"/>
      <c r="C81" s="387">
        <v>9</v>
      </c>
      <c r="D81" s="398" t="s">
        <v>55</v>
      </c>
      <c r="E81" s="92" t="s">
        <v>250</v>
      </c>
      <c r="F81" s="92" t="s">
        <v>251</v>
      </c>
      <c r="G81" s="93">
        <v>600</v>
      </c>
      <c r="H81" s="94">
        <f>$H$1</f>
        <v>562</v>
      </c>
      <c r="I81" s="93">
        <f t="shared" si="9"/>
        <v>1.0676156583629892</v>
      </c>
      <c r="J81" s="94"/>
      <c r="K81" s="95">
        <f t="shared" si="8"/>
        <v>-100</v>
      </c>
      <c r="L81" s="129">
        <v>600</v>
      </c>
      <c r="M81" s="97">
        <f>$M$1</f>
        <v>562</v>
      </c>
      <c r="N81" s="98">
        <f t="shared" si="10"/>
        <v>1.0676156583629892</v>
      </c>
      <c r="O81" s="99">
        <v>600</v>
      </c>
      <c r="P81" s="100">
        <f>$P$1</f>
        <v>562</v>
      </c>
      <c r="Q81" s="101">
        <f t="shared" si="11"/>
        <v>1.0676156583629892</v>
      </c>
    </row>
    <row r="82" spans="1:17" ht="45">
      <c r="A82" s="393"/>
      <c r="B82" s="394"/>
      <c r="C82" s="387"/>
      <c r="D82" s="398"/>
      <c r="E82" s="109" t="s">
        <v>300</v>
      </c>
      <c r="F82" s="109" t="s">
        <v>301</v>
      </c>
      <c r="G82" s="110">
        <v>0</v>
      </c>
      <c r="H82" s="111"/>
      <c r="I82" s="110" t="e">
        <f t="shared" si="9"/>
        <v>#DIV/0!</v>
      </c>
      <c r="J82" s="111"/>
      <c r="K82" s="112" t="e">
        <f t="shared" si="8"/>
        <v>#DIV/0!</v>
      </c>
      <c r="L82" s="131"/>
      <c r="M82" s="114"/>
      <c r="N82" s="115" t="e">
        <f t="shared" si="10"/>
        <v>#DIV/0!</v>
      </c>
      <c r="O82" s="116"/>
      <c r="P82" s="117"/>
      <c r="Q82" s="118" t="e">
        <f t="shared" si="11"/>
        <v>#DIV/0!</v>
      </c>
    </row>
    <row r="83" spans="1:17">
      <c r="A83" s="120"/>
      <c r="B83" s="120"/>
      <c r="C83" s="121"/>
      <c r="D83" s="120"/>
      <c r="E83" s="133"/>
      <c r="F83" s="122"/>
      <c r="G83" s="122"/>
      <c r="H83" s="122"/>
      <c r="I83" s="122"/>
      <c r="J83" s="122"/>
      <c r="K83" s="122"/>
      <c r="L83"/>
      <c r="N83"/>
      <c r="O83"/>
      <c r="Q83"/>
    </row>
    <row r="84" spans="1:17" ht="50.25" customHeight="1">
      <c r="A84" s="144">
        <v>13</v>
      </c>
      <c r="B84" s="145" t="s">
        <v>56</v>
      </c>
      <c r="C84" s="146">
        <v>7</v>
      </c>
      <c r="D84" s="147" t="s">
        <v>57</v>
      </c>
      <c r="E84" s="147" t="s">
        <v>250</v>
      </c>
      <c r="F84" s="147" t="s">
        <v>251</v>
      </c>
      <c r="G84" s="148"/>
      <c r="H84" s="149">
        <f>$H$1</f>
        <v>562</v>
      </c>
      <c r="I84" s="148">
        <f>G84/H84</f>
        <v>0</v>
      </c>
      <c r="J84" s="149"/>
      <c r="K84" s="150" t="e">
        <f>(J84-I84)/I84*100</f>
        <v>#DIV/0!</v>
      </c>
      <c r="L84" s="151"/>
      <c r="M84" s="152">
        <f>$M$1</f>
        <v>562</v>
      </c>
      <c r="N84" s="153">
        <f>L84/M84</f>
        <v>0</v>
      </c>
      <c r="O84" s="154"/>
      <c r="P84" s="155">
        <f>$P$1</f>
        <v>562</v>
      </c>
      <c r="Q84" s="156">
        <f>O84/P84</f>
        <v>0</v>
      </c>
    </row>
    <row r="85" spans="1:17" s="120" customFormat="1" ht="21" customHeight="1">
      <c r="C85" s="121"/>
      <c r="E85" s="133"/>
      <c r="F85" s="122"/>
      <c r="G85" s="123"/>
      <c r="H85" s="124"/>
      <c r="I85" s="123"/>
      <c r="J85" s="124"/>
      <c r="K85" s="125"/>
      <c r="L85" s="123"/>
      <c r="N85" s="123"/>
      <c r="O85" s="123"/>
      <c r="Q85" s="123"/>
    </row>
    <row r="86" spans="1:17" ht="57.75" customHeight="1">
      <c r="A86" s="393">
        <v>14</v>
      </c>
      <c r="B86" s="394" t="s">
        <v>58</v>
      </c>
      <c r="C86" s="77">
        <v>2</v>
      </c>
      <c r="D86" s="79" t="s">
        <v>59</v>
      </c>
      <c r="E86" s="79" t="s">
        <v>250</v>
      </c>
      <c r="F86" s="79" t="s">
        <v>251</v>
      </c>
      <c r="G86" s="80">
        <v>6525.49</v>
      </c>
      <c r="H86" s="81">
        <f>$H$1</f>
        <v>562</v>
      </c>
      <c r="I86" s="80">
        <f>G86/H86</f>
        <v>11.611192170818505</v>
      </c>
      <c r="J86" s="81"/>
      <c r="K86" s="82">
        <f>(J86-I86)/I86*100</f>
        <v>-100</v>
      </c>
      <c r="L86" s="127">
        <v>5800</v>
      </c>
      <c r="M86" s="84">
        <f>$M$1</f>
        <v>562</v>
      </c>
      <c r="N86" s="85">
        <f>L86/M86</f>
        <v>10.320284697508896</v>
      </c>
      <c r="O86" s="86">
        <v>5800</v>
      </c>
      <c r="P86" s="87">
        <f>$P$1</f>
        <v>562</v>
      </c>
      <c r="Q86" s="88">
        <f>O86/P86</f>
        <v>10.320284697508896</v>
      </c>
    </row>
    <row r="87" spans="1:17" ht="30" customHeight="1">
      <c r="A87" s="393"/>
      <c r="B87" s="394"/>
      <c r="C87" s="387">
        <v>4</v>
      </c>
      <c r="D87" s="402" t="s">
        <v>60</v>
      </c>
      <c r="E87" s="92" t="s">
        <v>250</v>
      </c>
      <c r="F87" s="92" t="s">
        <v>251</v>
      </c>
      <c r="G87" s="93">
        <v>0</v>
      </c>
      <c r="H87" s="94">
        <f>$H$1</f>
        <v>562</v>
      </c>
      <c r="I87" s="93">
        <f>G87/H87</f>
        <v>0</v>
      </c>
      <c r="J87" s="94"/>
      <c r="K87" s="95" t="e">
        <f>(J87-I87)/I87*100</f>
        <v>#DIV/0!</v>
      </c>
      <c r="L87" s="129"/>
      <c r="M87" s="97">
        <f>$M$1</f>
        <v>562</v>
      </c>
      <c r="N87" s="98">
        <f>L87/M87</f>
        <v>0</v>
      </c>
      <c r="O87" s="99"/>
      <c r="P87" s="100">
        <f>$P$1</f>
        <v>562</v>
      </c>
      <c r="Q87" s="101">
        <f>O87/P87</f>
        <v>0</v>
      </c>
    </row>
    <row r="88" spans="1:17" ht="30">
      <c r="A88" s="393"/>
      <c r="B88" s="394"/>
      <c r="C88" s="387"/>
      <c r="D88" s="402"/>
      <c r="E88" s="109" t="s">
        <v>302</v>
      </c>
      <c r="F88" s="109" t="s">
        <v>303</v>
      </c>
      <c r="G88" s="110">
        <v>0</v>
      </c>
      <c r="H88" s="111"/>
      <c r="I88" s="110"/>
      <c r="J88" s="111"/>
      <c r="K88" s="112" t="e">
        <f>(J88-I88)/I88*100</f>
        <v>#DIV/0!</v>
      </c>
      <c r="L88" s="129"/>
      <c r="M88" s="97"/>
      <c r="N88" s="98"/>
      <c r="O88" s="99"/>
      <c r="P88" s="100"/>
      <c r="Q88" s="101"/>
    </row>
    <row r="89" spans="1:17" s="120" customFormat="1">
      <c r="C89" s="121"/>
      <c r="E89" s="133"/>
      <c r="F89" s="122"/>
      <c r="G89" s="123"/>
      <c r="H89" s="124"/>
      <c r="I89" s="123"/>
      <c r="J89" s="124"/>
      <c r="K89" s="125"/>
      <c r="L89" s="123"/>
      <c r="N89" s="123"/>
      <c r="O89" s="123"/>
      <c r="Q89" s="123"/>
    </row>
    <row r="90" spans="1:17" ht="77.25" customHeight="1">
      <c r="A90" s="75">
        <v>15</v>
      </c>
      <c r="B90" s="76" t="s">
        <v>61</v>
      </c>
      <c r="C90" s="146">
        <v>3</v>
      </c>
      <c r="D90" s="147" t="s">
        <v>304</v>
      </c>
      <c r="E90" s="147" t="s">
        <v>250</v>
      </c>
      <c r="F90" s="147" t="s">
        <v>251</v>
      </c>
      <c r="G90" s="148">
        <v>0</v>
      </c>
      <c r="H90" s="149">
        <f>$H$1</f>
        <v>562</v>
      </c>
      <c r="I90" s="148">
        <f>G90/H90</f>
        <v>0</v>
      </c>
      <c r="J90" s="149"/>
      <c r="K90" s="150" t="e">
        <f>(J90-I90)/I90*100</f>
        <v>#DIV/0!</v>
      </c>
      <c r="L90" s="151"/>
      <c r="M90" s="152">
        <f>$M$1</f>
        <v>562</v>
      </c>
      <c r="N90" s="153">
        <f>L90/M90</f>
        <v>0</v>
      </c>
      <c r="O90" s="154"/>
      <c r="P90" s="155">
        <f>$P$1</f>
        <v>562</v>
      </c>
      <c r="Q90" s="156">
        <f>O90/P90</f>
        <v>0</v>
      </c>
    </row>
    <row r="91" spans="1:17" s="120" customFormat="1">
      <c r="C91" s="121"/>
      <c r="E91" s="122"/>
      <c r="F91" s="122"/>
      <c r="G91" s="123"/>
      <c r="H91" s="124"/>
      <c r="I91" s="123"/>
      <c r="J91" s="124"/>
      <c r="K91" s="125"/>
      <c r="L91" s="123"/>
      <c r="N91" s="123"/>
      <c r="O91" s="123"/>
      <c r="Q91" s="123"/>
    </row>
    <row r="92" spans="1:17" ht="63.75" customHeight="1">
      <c r="A92" s="75">
        <v>16</v>
      </c>
      <c r="B92" s="76" t="s">
        <v>63</v>
      </c>
      <c r="C92" s="146">
        <v>1</v>
      </c>
      <c r="D92" s="147" t="s">
        <v>64</v>
      </c>
      <c r="E92" s="147" t="s">
        <v>250</v>
      </c>
      <c r="F92" s="147" t="s">
        <v>251</v>
      </c>
      <c r="G92" s="148">
        <v>25000</v>
      </c>
      <c r="H92" s="149">
        <f>$H$1</f>
        <v>562</v>
      </c>
      <c r="I92" s="148">
        <f>G92/H92</f>
        <v>44.483985765124558</v>
      </c>
      <c r="J92" s="149"/>
      <c r="K92" s="150">
        <f>(J92-I92)/I92*100</f>
        <v>-100</v>
      </c>
      <c r="L92" s="151"/>
      <c r="M92" s="152">
        <f>$M$1</f>
        <v>562</v>
      </c>
      <c r="N92" s="153">
        <f>L92/M92</f>
        <v>0</v>
      </c>
      <c r="O92" s="154"/>
      <c r="P92" s="155">
        <f>$P$1</f>
        <v>562</v>
      </c>
      <c r="Q92" s="156">
        <f>O92/P92</f>
        <v>0</v>
      </c>
    </row>
    <row r="93" spans="1:17" s="120" customFormat="1">
      <c r="C93" s="121"/>
      <c r="E93" s="122"/>
      <c r="F93" s="122"/>
      <c r="G93" s="123"/>
      <c r="H93" s="124"/>
      <c r="I93" s="123"/>
      <c r="J93" s="124"/>
      <c r="K93" s="125"/>
      <c r="L93" s="123"/>
      <c r="N93" s="123"/>
      <c r="O93" s="123"/>
      <c r="Q93" s="123"/>
    </row>
    <row r="94" spans="1:17" ht="30">
      <c r="A94" s="157">
        <v>19</v>
      </c>
      <c r="B94" s="145" t="s">
        <v>65</v>
      </c>
      <c r="C94" s="146">
        <v>1</v>
      </c>
      <c r="D94" s="147" t="s">
        <v>66</v>
      </c>
      <c r="E94" s="147" t="s">
        <v>250</v>
      </c>
      <c r="F94" s="147" t="s">
        <v>251</v>
      </c>
      <c r="G94" s="148">
        <v>0</v>
      </c>
      <c r="H94" s="149">
        <f>$H$1</f>
        <v>562</v>
      </c>
      <c r="I94" s="148">
        <f>G94/H94</f>
        <v>0</v>
      </c>
      <c r="J94" s="149"/>
      <c r="K94" s="158" t="e">
        <f>(J94-I94)/I94*100</f>
        <v>#DIV/0!</v>
      </c>
      <c r="L94" s="159"/>
      <c r="M94" s="160">
        <f>$M$1</f>
        <v>562</v>
      </c>
      <c r="N94" s="153">
        <f>L94/M94</f>
        <v>0</v>
      </c>
      <c r="O94" s="154"/>
      <c r="P94" s="155">
        <f>$P$1</f>
        <v>562</v>
      </c>
      <c r="Q94" s="156">
        <f>O94/P94</f>
        <v>0</v>
      </c>
    </row>
    <row r="95" spans="1:17">
      <c r="C95"/>
      <c r="E95" s="6"/>
      <c r="F95" s="6"/>
      <c r="G95" s="123"/>
      <c r="H95"/>
      <c r="I95" s="123"/>
      <c r="J95" s="56"/>
      <c r="K95" s="56"/>
      <c r="L95"/>
      <c r="N95"/>
      <c r="O95"/>
      <c r="Q95"/>
    </row>
    <row r="96" spans="1:17" ht="41.25" customHeight="1">
      <c r="A96" s="75">
        <v>20</v>
      </c>
      <c r="B96" s="76" t="s">
        <v>67</v>
      </c>
      <c r="C96" s="146" t="s">
        <v>305</v>
      </c>
      <c r="D96" s="147" t="s">
        <v>306</v>
      </c>
      <c r="E96" s="147" t="s">
        <v>250</v>
      </c>
      <c r="F96" s="147" t="s">
        <v>251</v>
      </c>
      <c r="G96" s="148">
        <v>15320.17</v>
      </c>
      <c r="H96" s="149">
        <f>$H$1</f>
        <v>562</v>
      </c>
      <c r="I96" s="148">
        <f>G96/H96</f>
        <v>27.26008896797153</v>
      </c>
      <c r="J96" s="149"/>
      <c r="K96" s="158">
        <f>(J96-I96)/I96*100</f>
        <v>-100</v>
      </c>
      <c r="L96" s="159">
        <v>18762.669999999998</v>
      </c>
      <c r="M96" s="160">
        <f>$M$1</f>
        <v>562</v>
      </c>
      <c r="N96" s="153">
        <f>L96/M96</f>
        <v>33.385533807829177</v>
      </c>
      <c r="O96" s="154">
        <v>22687.55</v>
      </c>
      <c r="P96" s="155">
        <f>$P$1</f>
        <v>562</v>
      </c>
      <c r="Q96" s="156">
        <f>O96/P96</f>
        <v>40.369306049822065</v>
      </c>
    </row>
    <row r="97" spans="1:17">
      <c r="C97"/>
      <c r="E97" s="6"/>
      <c r="F97" s="6"/>
      <c r="G97" s="123"/>
      <c r="H97"/>
      <c r="I97" s="123"/>
      <c r="J97" s="56"/>
      <c r="K97" s="56"/>
      <c r="L97"/>
      <c r="N97"/>
      <c r="O97"/>
      <c r="Q97"/>
    </row>
    <row r="98" spans="1:17" ht="45" customHeight="1">
      <c r="A98" s="393">
        <v>50</v>
      </c>
      <c r="B98" s="394" t="s">
        <v>71</v>
      </c>
      <c r="C98" s="77">
        <v>1</v>
      </c>
      <c r="D98" s="79" t="s">
        <v>72</v>
      </c>
      <c r="E98" s="79" t="s">
        <v>250</v>
      </c>
      <c r="F98" s="79" t="s">
        <v>251</v>
      </c>
      <c r="G98" s="80">
        <v>11418.92</v>
      </c>
      <c r="H98" s="81">
        <f>$H$1</f>
        <v>562</v>
      </c>
      <c r="I98" s="80">
        <f>G98/H98</f>
        <v>20.318362989323845</v>
      </c>
      <c r="J98" s="81"/>
      <c r="K98" s="138">
        <f>(J98-I98)/I98*100</f>
        <v>-100</v>
      </c>
      <c r="L98" s="139">
        <v>9055.31</v>
      </c>
      <c r="M98" s="84">
        <f>$M$1</f>
        <v>562</v>
      </c>
      <c r="N98" s="139">
        <f>L98/M98</f>
        <v>16.1126512455516</v>
      </c>
      <c r="O98" s="140">
        <v>6821.53</v>
      </c>
      <c r="P98" s="87">
        <f>$P$1</f>
        <v>562</v>
      </c>
      <c r="Q98" s="88">
        <f>O98/P98</f>
        <v>12.137953736654804</v>
      </c>
    </row>
    <row r="99" spans="1:17" ht="45">
      <c r="A99" s="393"/>
      <c r="B99" s="394"/>
      <c r="C99" s="161">
        <v>2</v>
      </c>
      <c r="D99" s="162" t="s">
        <v>73</v>
      </c>
      <c r="E99" s="162" t="s">
        <v>250</v>
      </c>
      <c r="F99" s="162" t="s">
        <v>251</v>
      </c>
      <c r="G99" s="163">
        <v>40725.06</v>
      </c>
      <c r="H99" s="164">
        <f>$H$1</f>
        <v>562</v>
      </c>
      <c r="I99" s="163">
        <f>G99/H99</f>
        <v>72.464519572953733</v>
      </c>
      <c r="J99" s="164"/>
      <c r="K99" s="165">
        <f>(J99-I99)/I99*100</f>
        <v>-100</v>
      </c>
      <c r="L99" s="166">
        <v>43088.67</v>
      </c>
      <c r="M99" s="167">
        <f>$M$1</f>
        <v>562</v>
      </c>
      <c r="N99" s="168">
        <f>L99/M99</f>
        <v>76.670231316725975</v>
      </c>
      <c r="O99" s="169">
        <v>29792.45</v>
      </c>
      <c r="P99" s="170">
        <f>$P$1</f>
        <v>562</v>
      </c>
      <c r="Q99" s="171">
        <f>O99/P99</f>
        <v>53.011476868327406</v>
      </c>
    </row>
    <row r="100" spans="1:17">
      <c r="G100" s="123"/>
      <c r="H100"/>
      <c r="I100" s="123"/>
      <c r="J100" s="56"/>
      <c r="K100" s="56"/>
      <c r="L100"/>
      <c r="N100"/>
      <c r="O100"/>
      <c r="Q100"/>
    </row>
    <row r="101" spans="1:17">
      <c r="B101" t="s">
        <v>307</v>
      </c>
      <c r="G101" s="123"/>
      <c r="H101"/>
      <c r="I101" s="123"/>
      <c r="J101" s="56"/>
      <c r="K101" s="56"/>
      <c r="L101" s="172"/>
      <c r="N101"/>
      <c r="O101" s="172"/>
      <c r="Q101"/>
    </row>
    <row r="102" spans="1:17">
      <c r="F102" t="s">
        <v>308</v>
      </c>
      <c r="G102" s="123"/>
      <c r="H102" s="173"/>
      <c r="I102" s="123"/>
      <c r="J102" s="173"/>
      <c r="K102" s="173"/>
      <c r="L102" s="172"/>
      <c r="M102" s="174"/>
      <c r="N102" s="172"/>
      <c r="O102" s="172"/>
      <c r="P102" s="174"/>
      <c r="Q102" s="172"/>
    </row>
  </sheetData>
  <mergeCells count="71">
    <mergeCell ref="D54:D55"/>
    <mergeCell ref="C68:C70"/>
    <mergeCell ref="D68:D70"/>
    <mergeCell ref="C87:C88"/>
    <mergeCell ref="D87:D88"/>
    <mergeCell ref="C81:C82"/>
    <mergeCell ref="D81:D82"/>
    <mergeCell ref="B51:B58"/>
    <mergeCell ref="C71:C72"/>
    <mergeCell ref="D71:D72"/>
    <mergeCell ref="C77:C78"/>
    <mergeCell ref="D77:D78"/>
    <mergeCell ref="C73:C74"/>
    <mergeCell ref="D73:D74"/>
    <mergeCell ref="C75:C76"/>
    <mergeCell ref="D75:D76"/>
    <mergeCell ref="C54:C55"/>
    <mergeCell ref="C52:C53"/>
    <mergeCell ref="A98:A99"/>
    <mergeCell ref="B98:B99"/>
    <mergeCell ref="A68:A82"/>
    <mergeCell ref="B68:B82"/>
    <mergeCell ref="A86:A88"/>
    <mergeCell ref="B86:B88"/>
    <mergeCell ref="A65:A66"/>
    <mergeCell ref="B65:B66"/>
    <mergeCell ref="A51:A58"/>
    <mergeCell ref="D48:D49"/>
    <mergeCell ref="B40:B41"/>
    <mergeCell ref="C31:C33"/>
    <mergeCell ref="A60:A63"/>
    <mergeCell ref="B60:B63"/>
    <mergeCell ref="C61:C63"/>
    <mergeCell ref="D61:D63"/>
    <mergeCell ref="A47:A49"/>
    <mergeCell ref="B47:B49"/>
    <mergeCell ref="C48:C49"/>
    <mergeCell ref="D52:D53"/>
    <mergeCell ref="A28:A38"/>
    <mergeCell ref="D28:D30"/>
    <mergeCell ref="B28:B38"/>
    <mergeCell ref="C28:C30"/>
    <mergeCell ref="D31:D33"/>
    <mergeCell ref="C35:C38"/>
    <mergeCell ref="D35:D38"/>
    <mergeCell ref="C43:C44"/>
    <mergeCell ref="A43:A45"/>
    <mergeCell ref="A2:B2"/>
    <mergeCell ref="A3:A19"/>
    <mergeCell ref="B3:B19"/>
    <mergeCell ref="D25:D26"/>
    <mergeCell ref="C25:C26"/>
    <mergeCell ref="D18:D19"/>
    <mergeCell ref="D13:D14"/>
    <mergeCell ref="C21:C24"/>
    <mergeCell ref="A21:A26"/>
    <mergeCell ref="B21:B26"/>
    <mergeCell ref="D21:D24"/>
    <mergeCell ref="B43:B45"/>
    <mergeCell ref="A40:A41"/>
    <mergeCell ref="D43:D44"/>
    <mergeCell ref="C13:C14"/>
    <mergeCell ref="C18:C19"/>
    <mergeCell ref="D6:D7"/>
    <mergeCell ref="C8:C9"/>
    <mergeCell ref="D8:D9"/>
    <mergeCell ref="C10:C12"/>
    <mergeCell ref="D10:D12"/>
    <mergeCell ref="C6:C7"/>
    <mergeCell ref="C15:C16"/>
    <mergeCell ref="D15:D16"/>
  </mergeCells>
  <phoneticPr fontId="31" type="noConversion"/>
  <pageMargins left="0.19685039370078741" right="0.11811023622047245" top="0.15748031496062992" bottom="0.15748031496062992" header="0.11811023622047245" footer="0.11811023622047245"/>
  <pageSetup paperSize="9" scale="50" firstPageNumber="0" orientation="landscape" verticalDpi="0" r:id="rId1"/>
  <rowBreaks count="1" manualBreakCount="1">
    <brk id="5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6600"/>
  </sheetPr>
  <dimension ref="A1:AH20"/>
  <sheetViews>
    <sheetView tabSelected="1" topLeftCell="B6" zoomScale="75" zoomScaleNormal="70" workbookViewId="0">
      <selection activeCell="B8" sqref="B8"/>
    </sheetView>
  </sheetViews>
  <sheetFormatPr defaultColWidth="8.5703125" defaultRowHeight="15"/>
  <cols>
    <col min="1" max="1" width="0" hidden="1" customWidth="1"/>
    <col min="2" max="2" width="26.7109375" customWidth="1"/>
    <col min="3" max="3" width="14.140625" customWidth="1"/>
    <col min="4" max="4" width="32.85546875" customWidth="1"/>
    <col min="5" max="5" width="8.5703125" customWidth="1"/>
    <col min="6" max="6" width="43.42578125" customWidth="1"/>
    <col min="7" max="7" width="37" customWidth="1"/>
    <col min="8" max="8" width="25.5703125" customWidth="1"/>
    <col min="9" max="9" width="5.42578125" customWidth="1"/>
    <col min="10" max="11" width="4.140625" customWidth="1"/>
    <col min="12" max="12" width="3.5703125" customWidth="1"/>
    <col min="13" max="13" width="10.7109375" customWidth="1"/>
    <col min="14" max="14" width="10" customWidth="1"/>
    <col min="15" max="24" width="0" hidden="1" customWidth="1"/>
    <col min="25" max="25" width="17.28515625" customWidth="1"/>
    <col min="26" max="33" width="0" hidden="1" customWidth="1"/>
  </cols>
  <sheetData>
    <row r="1" spans="1:34" s="179" customFormat="1" ht="14.25" hidden="1" customHeight="1">
      <c r="A1" s="175"/>
      <c r="B1" s="175"/>
      <c r="C1" s="175"/>
      <c r="D1" s="175"/>
      <c r="E1" s="175"/>
      <c r="F1" s="176" t="s">
        <v>309</v>
      </c>
      <c r="G1" s="177"/>
      <c r="H1" s="177"/>
      <c r="I1" s="409"/>
      <c r="J1" s="409"/>
      <c r="K1" s="409"/>
      <c r="L1" s="178"/>
      <c r="M1" s="178"/>
      <c r="N1" s="178"/>
      <c r="O1" s="178"/>
      <c r="P1" s="178"/>
      <c r="Q1" s="178"/>
      <c r="AD1" s="180"/>
    </row>
    <row r="2" spans="1:34" ht="14.25" hidden="1" customHeight="1">
      <c r="A2" s="175"/>
      <c r="B2" s="175"/>
      <c r="C2" s="175"/>
      <c r="D2" s="175"/>
      <c r="E2" s="175"/>
      <c r="F2" s="181" t="s">
        <v>310</v>
      </c>
      <c r="G2" s="182"/>
      <c r="H2" s="182"/>
      <c r="I2" s="410" t="str">
        <f>IF(P9&gt;0,I1/P9,"0")</f>
        <v>0</v>
      </c>
      <c r="J2" s="410" t="str">
        <f>IF(O9&gt;0,J1/O9,"0")</f>
        <v>0</v>
      </c>
      <c r="K2" s="410" t="str">
        <f>IF(P9&gt;0,K1/P9,"0")</f>
        <v>0</v>
      </c>
      <c r="L2" s="178"/>
      <c r="M2" s="178"/>
      <c r="N2" s="178"/>
      <c r="O2" s="178"/>
      <c r="P2" s="178"/>
      <c r="Q2" s="178"/>
      <c r="R2" s="179"/>
      <c r="S2" s="179"/>
      <c r="X2" s="179"/>
      <c r="Y2" s="179"/>
      <c r="AD2" s="180"/>
    </row>
    <row r="3" spans="1:34" ht="14.25" hidden="1" customHeight="1">
      <c r="A3" s="175"/>
      <c r="B3" s="175"/>
      <c r="C3" s="175"/>
      <c r="D3" s="175"/>
      <c r="E3" s="175"/>
      <c r="F3" s="181" t="s">
        <v>311</v>
      </c>
      <c r="G3" s="182"/>
      <c r="H3" s="182"/>
      <c r="I3" s="411" t="str">
        <f>IF($P$9&gt;0,S9/$P$9,"0")</f>
        <v>0</v>
      </c>
      <c r="J3" s="411" t="str">
        <f>IF($O$9&gt;0,S9/$O$9,"0")</f>
        <v>0</v>
      </c>
      <c r="K3" s="411" t="str">
        <f>IF($O$9&gt;0,T9/$O$9,"0")</f>
        <v>0</v>
      </c>
      <c r="L3" s="178"/>
      <c r="M3" s="178"/>
      <c r="N3" s="178"/>
      <c r="O3" s="178"/>
      <c r="P3" s="178"/>
      <c r="Q3" s="178"/>
      <c r="R3" s="179"/>
      <c r="S3" s="179"/>
      <c r="X3" s="179"/>
      <c r="Y3" s="179"/>
      <c r="AD3" s="180"/>
    </row>
    <row r="4" spans="1:34" hidden="1">
      <c r="A4" s="175"/>
      <c r="B4" s="175"/>
      <c r="C4" s="175"/>
      <c r="D4" s="175"/>
      <c r="E4" s="175"/>
      <c r="F4" s="183"/>
      <c r="G4" s="184" t="s">
        <v>312</v>
      </c>
      <c r="H4" s="185"/>
      <c r="J4" s="178"/>
      <c r="K4" s="178"/>
      <c r="L4" s="178"/>
      <c r="M4" s="178"/>
      <c r="N4" s="186">
        <f>IF($M$9&gt;0,Z9/$M$9,"0")</f>
        <v>0</v>
      </c>
      <c r="O4" s="178"/>
      <c r="P4" s="187"/>
      <c r="Q4" s="178"/>
      <c r="X4" s="188"/>
      <c r="Y4" s="179"/>
      <c r="AD4" s="180"/>
    </row>
    <row r="5" spans="1:34" hidden="1">
      <c r="A5" s="175"/>
      <c r="B5" s="175"/>
      <c r="C5" s="175"/>
      <c r="D5" s="175"/>
      <c r="E5" s="175"/>
      <c r="F5" s="183"/>
      <c r="G5" s="189" t="s">
        <v>313</v>
      </c>
      <c r="H5" s="185"/>
      <c r="J5" s="178"/>
      <c r="K5" s="178"/>
      <c r="L5" s="178"/>
      <c r="M5" s="178"/>
      <c r="N5" s="190">
        <f>IF($M$9&gt;0,AF9/$M$9,"0")</f>
        <v>0</v>
      </c>
      <c r="O5" s="178"/>
      <c r="P5" s="187"/>
      <c r="Q5" s="178"/>
      <c r="X5" s="188"/>
      <c r="Y5" s="179"/>
      <c r="AD5" s="180"/>
    </row>
    <row r="6" spans="1:34" ht="4.5" customHeight="1">
      <c r="A6" s="191"/>
      <c r="B6" s="191"/>
      <c r="C6" s="191"/>
      <c r="D6" s="191"/>
      <c r="E6" s="191"/>
      <c r="F6" s="192"/>
      <c r="G6" s="192"/>
      <c r="H6" s="192"/>
      <c r="I6" s="193"/>
      <c r="J6" s="194"/>
      <c r="K6" s="194"/>
      <c r="L6" s="194"/>
      <c r="M6" s="194"/>
      <c r="N6" s="194"/>
      <c r="O6" s="194"/>
      <c r="P6" s="195"/>
      <c r="Q6" s="194"/>
    </row>
    <row r="7" spans="1:34" ht="33.75" customHeight="1">
      <c r="A7" s="196"/>
      <c r="B7" s="197"/>
      <c r="C7" s="197"/>
      <c r="D7" s="197"/>
      <c r="E7" s="197"/>
      <c r="F7" s="198" t="s">
        <v>314</v>
      </c>
      <c r="G7" s="199"/>
      <c r="H7" s="199"/>
      <c r="I7" s="412" t="s">
        <v>315</v>
      </c>
      <c r="J7" s="412"/>
      <c r="K7" s="412"/>
      <c r="L7" s="412"/>
      <c r="M7" s="412"/>
      <c r="N7" s="412"/>
      <c r="O7" s="412"/>
      <c r="P7" s="412"/>
      <c r="Q7" s="412"/>
      <c r="R7" s="412"/>
      <c r="S7" s="412"/>
      <c r="T7" s="412"/>
      <c r="U7" s="412"/>
      <c r="V7" s="412"/>
      <c r="W7" s="412"/>
      <c r="X7" s="412"/>
    </row>
    <row r="8" spans="1:34" ht="152.25" customHeight="1">
      <c r="A8" s="200" t="s">
        <v>316</v>
      </c>
      <c r="B8" s="201" t="s">
        <v>317</v>
      </c>
      <c r="C8" s="201" t="s">
        <v>318</v>
      </c>
      <c r="D8" s="201" t="s">
        <v>319</v>
      </c>
      <c r="E8" s="201" t="s">
        <v>320</v>
      </c>
      <c r="F8" s="202" t="s">
        <v>321</v>
      </c>
      <c r="G8" s="203" t="s">
        <v>322</v>
      </c>
      <c r="H8" s="203" t="s">
        <v>323</v>
      </c>
      <c r="I8" s="201" t="s">
        <v>324</v>
      </c>
      <c r="J8" s="201" t="s">
        <v>325</v>
      </c>
      <c r="K8" s="201" t="s">
        <v>326</v>
      </c>
      <c r="L8" s="201" t="s">
        <v>327</v>
      </c>
      <c r="M8" s="204" t="s">
        <v>328</v>
      </c>
      <c r="N8" s="205" t="s">
        <v>329</v>
      </c>
      <c r="O8" s="206" t="s">
        <v>330</v>
      </c>
      <c r="P8" s="207" t="s">
        <v>331</v>
      </c>
      <c r="Q8" s="208" t="s">
        <v>332</v>
      </c>
      <c r="R8" s="209" t="s">
        <v>333</v>
      </c>
      <c r="S8" s="210" t="s">
        <v>334</v>
      </c>
      <c r="T8" s="210" t="s">
        <v>335</v>
      </c>
      <c r="U8" s="211" t="s">
        <v>334</v>
      </c>
      <c r="V8" s="210" t="s">
        <v>336</v>
      </c>
      <c r="W8" s="211" t="s">
        <v>334</v>
      </c>
      <c r="X8" s="212" t="s">
        <v>337</v>
      </c>
      <c r="Y8" s="213"/>
      <c r="Z8" s="408" t="s">
        <v>338</v>
      </c>
      <c r="AA8" s="408"/>
      <c r="AB8" s="408"/>
      <c r="AC8" s="408"/>
      <c r="AD8" s="408"/>
      <c r="AE8" s="214" t="s">
        <v>331</v>
      </c>
      <c r="AF8" s="214" t="s">
        <v>339</v>
      </c>
      <c r="AG8" s="214" t="s">
        <v>340</v>
      </c>
    </row>
    <row r="9" spans="1:34" ht="23.25" customHeight="1">
      <c r="A9" s="215" t="s">
        <v>341</v>
      </c>
      <c r="B9" s="216"/>
      <c r="C9" s="216"/>
      <c r="D9" s="216"/>
      <c r="E9" s="216"/>
      <c r="F9" s="217" t="s">
        <v>341</v>
      </c>
      <c r="G9" s="218" t="s">
        <v>341</v>
      </c>
      <c r="H9" s="218"/>
      <c r="I9" s="219"/>
      <c r="J9" s="219"/>
      <c r="K9" s="219"/>
      <c r="L9" s="219"/>
      <c r="M9" s="220">
        <f>SUM(M10:M20)</f>
        <v>605</v>
      </c>
      <c r="N9" s="221" t="e">
        <f>SUM(N10:N20)</f>
        <v>#REF!</v>
      </c>
      <c r="O9" s="222">
        <f>SUM(O10:O20)</f>
        <v>0</v>
      </c>
      <c r="P9" s="223">
        <f>SUM(P10:P20)</f>
        <v>0</v>
      </c>
      <c r="Q9" s="224" t="e">
        <f>SUM(Q10:Q20)</f>
        <v>#REF!</v>
      </c>
      <c r="R9" s="225" t="s">
        <v>342</v>
      </c>
      <c r="S9" s="226">
        <f>SUM(S10:S20)</f>
        <v>0</v>
      </c>
      <c r="T9" s="225" t="s">
        <v>342</v>
      </c>
      <c r="U9" s="225">
        <f>SUM(U10:U20)</f>
        <v>3</v>
      </c>
      <c r="V9" s="225" t="s">
        <v>342</v>
      </c>
      <c r="W9" s="225">
        <f>SUM(W10:W20)</f>
        <v>0</v>
      </c>
      <c r="X9" s="227">
        <f>SUM(X10:X20)</f>
        <v>0</v>
      </c>
      <c r="Y9" s="228"/>
    </row>
    <row r="10" spans="1:34" ht="295.5" customHeight="1">
      <c r="A10" s="229"/>
      <c r="B10" s="230" t="s">
        <v>343</v>
      </c>
      <c r="C10" s="231" t="s">
        <v>344</v>
      </c>
      <c r="D10" s="231" t="s">
        <v>345</v>
      </c>
      <c r="E10" s="231">
        <v>1</v>
      </c>
      <c r="F10" s="232" t="s">
        <v>346</v>
      </c>
      <c r="G10" s="233" t="s">
        <v>347</v>
      </c>
      <c r="H10" s="234"/>
      <c r="I10" s="235"/>
      <c r="J10" s="235"/>
      <c r="K10" s="235"/>
      <c r="L10" s="235"/>
      <c r="M10" s="236">
        <v>75</v>
      </c>
      <c r="N10" s="237">
        <f t="shared" ref="N10:O20" si="0">AG10</f>
        <v>0.12396694214876033</v>
      </c>
      <c r="O10" s="235"/>
      <c r="P10" s="238">
        <f>AE10</f>
        <v>0</v>
      </c>
      <c r="Q10" s="239">
        <f>$I$2*P10</f>
        <v>0</v>
      </c>
      <c r="R10" s="240"/>
      <c r="S10" s="241">
        <f>M10*R10</f>
        <v>0</v>
      </c>
      <c r="T10" s="242">
        <v>0</v>
      </c>
      <c r="U10" s="243"/>
      <c r="V10" s="242"/>
      <c r="W10" s="243"/>
      <c r="X10" s="244">
        <f>(Q10*R10)</f>
        <v>0</v>
      </c>
      <c r="Z10" s="245" t="str">
        <f t="shared" ref="Z10:Z20" si="1">IF(I10="A",5,(IF(I10="M",3,(IF(I10="B",1,"")))))</f>
        <v/>
      </c>
      <c r="AA10" s="245" t="str">
        <f t="shared" ref="AA10:AA20" si="2">IF(J10="A",3,(IF(J10="M",2,IF(J10="b",1,""))))</f>
        <v/>
      </c>
      <c r="AB10" s="245" t="str">
        <f t="shared" ref="AB10:AB20" si="3">IF(K10="A",5,(IF(K10="M",3,IF(K10="B",1,""))))</f>
        <v/>
      </c>
      <c r="AC10" s="245" t="str">
        <f t="shared" ref="AC10:AC20" si="4">IF(L10="A",5,(IF(L10="M",3,IF(L10="B",1,""))))</f>
        <v/>
      </c>
      <c r="AD10" s="246">
        <f>O10</f>
        <v>0</v>
      </c>
      <c r="AE10" s="247">
        <f>PRODUCT(Z10:AD10)</f>
        <v>0</v>
      </c>
      <c r="AF10" s="247">
        <f t="shared" ref="AF10:AF20" si="5">PRODUCT(Z10:AC10)</f>
        <v>0</v>
      </c>
      <c r="AG10" s="248">
        <f t="shared" ref="AG10:AG20" si="6">M10/$M$9</f>
        <v>0.12396694214876033</v>
      </c>
    </row>
    <row r="11" spans="1:34" ht="81" customHeight="1">
      <c r="A11" s="249"/>
      <c r="B11" s="230" t="s">
        <v>350</v>
      </c>
      <c r="C11" s="250"/>
      <c r="D11" s="231" t="s">
        <v>348</v>
      </c>
      <c r="E11" s="231">
        <v>2</v>
      </c>
      <c r="F11" s="251" t="s">
        <v>351</v>
      </c>
      <c r="G11" s="234" t="s">
        <v>357</v>
      </c>
      <c r="H11" s="234" t="s">
        <v>349</v>
      </c>
      <c r="I11" s="235"/>
      <c r="J11" s="235"/>
      <c r="K11" s="235"/>
      <c r="L11" s="235"/>
      <c r="M11" s="236">
        <v>150</v>
      </c>
      <c r="N11" s="237">
        <f t="shared" si="0"/>
        <v>0.24793388429752067</v>
      </c>
      <c r="O11" s="235"/>
      <c r="P11" s="238">
        <f>AE11</f>
        <v>0</v>
      </c>
      <c r="Q11" s="239">
        <f>$I$2*P11</f>
        <v>0</v>
      </c>
      <c r="R11" s="240"/>
      <c r="S11" s="241">
        <f>M11*R11</f>
        <v>0</v>
      </c>
      <c r="T11" s="242">
        <v>1</v>
      </c>
      <c r="U11" s="243"/>
      <c r="V11" s="242"/>
      <c r="W11" s="243"/>
      <c r="X11" s="244">
        <f>(Q11*R11)</f>
        <v>0</v>
      </c>
      <c r="Z11" s="245" t="str">
        <f t="shared" si="1"/>
        <v/>
      </c>
      <c r="AA11" s="245" t="str">
        <f t="shared" si="2"/>
        <v/>
      </c>
      <c r="AB11" s="245" t="str">
        <f t="shared" si="3"/>
        <v/>
      </c>
      <c r="AC11" s="245" t="str">
        <f t="shared" si="4"/>
        <v/>
      </c>
      <c r="AD11" s="246">
        <f>O11</f>
        <v>0</v>
      </c>
      <c r="AE11" s="247">
        <f>PRODUCT(Z11:AD11)</f>
        <v>0</v>
      </c>
      <c r="AF11" s="247">
        <f t="shared" si="5"/>
        <v>0</v>
      </c>
      <c r="AG11" s="248">
        <f t="shared" si="6"/>
        <v>0.24793388429752067</v>
      </c>
    </row>
    <row r="12" spans="1:34" ht="15.75" customHeight="1">
      <c r="A12" s="229"/>
      <c r="B12" s="230"/>
      <c r="C12" s="250"/>
      <c r="D12" s="231"/>
      <c r="E12" s="231"/>
      <c r="F12" s="251"/>
      <c r="G12" s="234"/>
      <c r="H12" s="234"/>
      <c r="I12" s="235"/>
      <c r="J12" s="235"/>
      <c r="K12" s="235"/>
      <c r="L12" s="235"/>
      <c r="M12" s="236">
        <f>AF12</f>
        <v>0</v>
      </c>
      <c r="N12" s="237">
        <f t="shared" si="0"/>
        <v>0</v>
      </c>
      <c r="O12" s="235"/>
      <c r="P12" s="238">
        <f>AE12</f>
        <v>0</v>
      </c>
      <c r="Q12" s="239">
        <f>$I$2*P12</f>
        <v>0</v>
      </c>
      <c r="R12" s="240"/>
      <c r="S12" s="241">
        <f>M12*R12</f>
        <v>0</v>
      </c>
      <c r="T12" s="242">
        <v>2</v>
      </c>
      <c r="U12" s="243"/>
      <c r="V12" s="242"/>
      <c r="W12" s="243"/>
      <c r="X12" s="244">
        <f>(Q12*R12)</f>
        <v>0</v>
      </c>
      <c r="Z12" s="245" t="str">
        <f t="shared" si="1"/>
        <v/>
      </c>
      <c r="AA12" s="245" t="str">
        <f t="shared" si="2"/>
        <v/>
      </c>
      <c r="AB12" s="245" t="str">
        <f t="shared" si="3"/>
        <v/>
      </c>
      <c r="AC12" s="245" t="str">
        <f t="shared" si="4"/>
        <v/>
      </c>
      <c r="AD12" s="246">
        <f>O12</f>
        <v>0</v>
      </c>
      <c r="AE12" s="247">
        <f>PRODUCT(Z12:AD12)</f>
        <v>0</v>
      </c>
      <c r="AF12" s="247">
        <f t="shared" si="5"/>
        <v>0</v>
      </c>
      <c r="AG12" s="248">
        <f t="shared" si="6"/>
        <v>0</v>
      </c>
    </row>
    <row r="13" spans="1:34" ht="104.25" customHeight="1">
      <c r="A13" s="229"/>
      <c r="B13" s="230" t="s">
        <v>350</v>
      </c>
      <c r="C13" s="250"/>
      <c r="D13" s="231" t="s">
        <v>352</v>
      </c>
      <c r="E13" s="231">
        <v>3</v>
      </c>
      <c r="F13" s="234" t="s">
        <v>355</v>
      </c>
      <c r="G13" s="251" t="s">
        <v>354</v>
      </c>
      <c r="H13" s="234" t="s">
        <v>353</v>
      </c>
      <c r="I13" s="235"/>
      <c r="J13" s="235"/>
      <c r="K13" s="235"/>
      <c r="L13" s="235"/>
      <c r="M13" s="236">
        <v>30</v>
      </c>
      <c r="N13" s="237">
        <f t="shared" si="0"/>
        <v>4.9586776859504134E-2</v>
      </c>
      <c r="O13" s="235"/>
      <c r="P13" s="252">
        <f>AE13</f>
        <v>0</v>
      </c>
      <c r="Q13" s="239">
        <f>$I$2*P13</f>
        <v>0</v>
      </c>
      <c r="R13" s="240"/>
      <c r="S13" s="241">
        <f>M13*R13</f>
        <v>0</v>
      </c>
      <c r="T13" s="242">
        <v>0</v>
      </c>
      <c r="U13" s="243"/>
      <c r="V13" s="242"/>
      <c r="W13" s="243"/>
      <c r="X13" s="244">
        <f>(Q13*R13)</f>
        <v>0</v>
      </c>
      <c r="Z13" s="245" t="str">
        <f t="shared" si="1"/>
        <v/>
      </c>
      <c r="AA13" s="245" t="str">
        <f t="shared" si="2"/>
        <v/>
      </c>
      <c r="AB13" s="245" t="str">
        <f t="shared" si="3"/>
        <v/>
      </c>
      <c r="AC13" s="245" t="str">
        <f t="shared" si="4"/>
        <v/>
      </c>
      <c r="AD13" s="246">
        <f>O13</f>
        <v>0</v>
      </c>
      <c r="AE13" s="247">
        <f>PRODUCT(Z13:AD13)</f>
        <v>0</v>
      </c>
      <c r="AF13" s="247">
        <f t="shared" si="5"/>
        <v>0</v>
      </c>
      <c r="AG13" s="248">
        <f t="shared" si="6"/>
        <v>4.9586776859504134E-2</v>
      </c>
    </row>
    <row r="14" spans="1:34" s="277" customFormat="1" ht="90.75" customHeight="1">
      <c r="A14" s="256"/>
      <c r="B14" s="257" t="s">
        <v>358</v>
      </c>
      <c r="C14" s="258">
        <v>1</v>
      </c>
      <c r="D14" s="258" t="s">
        <v>359</v>
      </c>
      <c r="E14" s="258">
        <v>1</v>
      </c>
      <c r="F14" s="259" t="s">
        <v>360</v>
      </c>
      <c r="G14" s="260" t="s">
        <v>361</v>
      </c>
      <c r="H14" s="260" t="s">
        <v>362</v>
      </c>
      <c r="I14" s="261"/>
      <c r="J14" s="258"/>
      <c r="K14" s="258"/>
      <c r="L14" s="258"/>
      <c r="M14" s="236">
        <v>50</v>
      </c>
      <c r="N14" s="262" t="e">
        <f>AG14</f>
        <v>#REF!</v>
      </c>
      <c r="O14" s="263">
        <f t="shared" si="0"/>
        <v>0</v>
      </c>
      <c r="P14" s="264"/>
      <c r="Q14" s="265" t="e">
        <f>AF14</f>
        <v>#REF!</v>
      </c>
      <c r="R14" s="266" t="e">
        <f>$J$2*Q14</f>
        <v>#REF!</v>
      </c>
      <c r="S14" s="267"/>
      <c r="T14" s="268" t="e">
        <f>N14*S14</f>
        <v>#REF!</v>
      </c>
      <c r="U14" s="269">
        <v>2</v>
      </c>
      <c r="V14" s="270"/>
      <c r="W14" s="269"/>
      <c r="X14" s="270"/>
      <c r="Y14" s="271"/>
      <c r="Z14" s="272"/>
      <c r="AA14" s="273" t="str">
        <f>IF(J14="A",5,(IF(J14="M",3,(IF(J14="B",1,"")))))</f>
        <v/>
      </c>
      <c r="AB14" s="273" t="str">
        <f>IF(K14="A",3,(IF(K14="M",2,IF(K14="b",1,""))))</f>
        <v/>
      </c>
      <c r="AC14" s="273" t="str">
        <f t="shared" si="4"/>
        <v/>
      </c>
      <c r="AD14" s="273" t="e">
        <f>IF(#REF!="A",5,(IF(#REF!="M",3,IF(#REF!="B",1,""))))</f>
        <v>#REF!</v>
      </c>
      <c r="AE14" s="274">
        <f>P14</f>
        <v>0</v>
      </c>
      <c r="AF14" s="275" t="e">
        <f>PRODUCT(AA14:AE14)</f>
        <v>#REF!</v>
      </c>
      <c r="AG14" s="275" t="e">
        <f>PRODUCT(AA14:AD14)</f>
        <v>#REF!</v>
      </c>
      <c r="AH14" s="276"/>
    </row>
    <row r="15" spans="1:34" s="277" customFormat="1" ht="59.25" customHeight="1">
      <c r="A15" s="256"/>
      <c r="B15" s="257" t="s">
        <v>358</v>
      </c>
      <c r="C15" s="258">
        <v>2</v>
      </c>
      <c r="D15" s="258" t="s">
        <v>363</v>
      </c>
      <c r="E15" s="258">
        <v>1</v>
      </c>
      <c r="F15" s="259" t="s">
        <v>364</v>
      </c>
      <c r="G15" s="260" t="s">
        <v>365</v>
      </c>
      <c r="H15" s="260" t="s">
        <v>366</v>
      </c>
      <c r="I15" s="261"/>
      <c r="J15" s="258"/>
      <c r="K15" s="258"/>
      <c r="L15" s="258"/>
      <c r="M15" s="236">
        <v>50</v>
      </c>
      <c r="N15" s="262" t="e">
        <f>AG15</f>
        <v>#REF!</v>
      </c>
      <c r="O15" s="263">
        <f t="shared" si="0"/>
        <v>0</v>
      </c>
      <c r="P15" s="264"/>
      <c r="Q15" s="278" t="e">
        <f>AF15</f>
        <v>#REF!</v>
      </c>
      <c r="R15" s="266" t="e">
        <f>$J$2*Q15</f>
        <v>#REF!</v>
      </c>
      <c r="S15" s="267"/>
      <c r="T15" s="268" t="e">
        <f>N15*S15</f>
        <v>#REF!</v>
      </c>
      <c r="U15" s="269">
        <v>0</v>
      </c>
      <c r="V15" s="270"/>
      <c r="W15" s="269"/>
      <c r="X15" s="270"/>
      <c r="Y15" s="271"/>
      <c r="Z15" s="272"/>
      <c r="AA15" s="273" t="str">
        <f>IF(J15="A",5,(IF(J15="M",3,(IF(J15="B",1,"")))))</f>
        <v/>
      </c>
      <c r="AB15" s="273" t="str">
        <f>IF(K15="A",3,(IF(K15="M",2,IF(K15="b",1,""))))</f>
        <v/>
      </c>
      <c r="AC15" s="273" t="str">
        <f t="shared" si="4"/>
        <v/>
      </c>
      <c r="AD15" s="273" t="e">
        <f>IF(#REF!="A",5,(IF(#REF!="M",3,IF(#REF!="B",1,""))))</f>
        <v>#REF!</v>
      </c>
      <c r="AE15" s="274">
        <f>P15</f>
        <v>0</v>
      </c>
      <c r="AF15" s="275" t="e">
        <f>PRODUCT(AA15:AE15)</f>
        <v>#REF!</v>
      </c>
      <c r="AG15" s="275" t="e">
        <f>PRODUCT(AA15:AD15)</f>
        <v>#REF!</v>
      </c>
      <c r="AH15" s="276"/>
    </row>
    <row r="16" spans="1:34" s="277" customFormat="1" ht="94.5" customHeight="1">
      <c r="A16" s="256"/>
      <c r="B16" s="257" t="s">
        <v>358</v>
      </c>
      <c r="C16" s="258">
        <v>3</v>
      </c>
      <c r="D16" s="258" t="s">
        <v>367</v>
      </c>
      <c r="E16" s="258">
        <v>1</v>
      </c>
      <c r="F16" s="259" t="s">
        <v>368</v>
      </c>
      <c r="G16" s="260" t="s">
        <v>369</v>
      </c>
      <c r="H16" s="260" t="s">
        <v>370</v>
      </c>
      <c r="I16" s="261"/>
      <c r="J16" s="258"/>
      <c r="K16" s="258"/>
      <c r="L16" s="258"/>
      <c r="M16" s="236">
        <v>50</v>
      </c>
      <c r="N16" s="262" t="e">
        <f>AG16</f>
        <v>#REF!</v>
      </c>
      <c r="O16" s="263">
        <f t="shared" si="0"/>
        <v>0</v>
      </c>
      <c r="P16" s="264"/>
      <c r="Q16" s="278" t="e">
        <f>AF16</f>
        <v>#REF!</v>
      </c>
      <c r="R16" s="266" t="e">
        <f>$J$2*Q16</f>
        <v>#REF!</v>
      </c>
      <c r="S16" s="267"/>
      <c r="T16" s="268" t="e">
        <f>N16*S16</f>
        <v>#REF!</v>
      </c>
      <c r="U16" s="269">
        <v>1</v>
      </c>
      <c r="V16" s="270"/>
      <c r="W16" s="269"/>
      <c r="X16" s="270"/>
      <c r="Y16" s="271"/>
      <c r="Z16" s="272"/>
      <c r="AA16" s="273" t="str">
        <f>IF(J16="A",5,(IF(J16="M",3,(IF(J16="B",1,"")))))</f>
        <v/>
      </c>
      <c r="AB16" s="273" t="str">
        <f>IF(K16="A",3,(IF(K16="M",2,IF(K16="b",1,""))))</f>
        <v/>
      </c>
      <c r="AC16" s="273" t="str">
        <f t="shared" si="4"/>
        <v/>
      </c>
      <c r="AD16" s="273" t="e">
        <f>IF(#REF!="A",5,(IF(#REF!="M",3,IF(#REF!="B",1,""))))</f>
        <v>#REF!</v>
      </c>
      <c r="AE16" s="274">
        <f>P16</f>
        <v>0</v>
      </c>
      <c r="AF16" s="275" t="e">
        <f>PRODUCT(AA16:AE16)</f>
        <v>#REF!</v>
      </c>
      <c r="AG16" s="275" t="e">
        <f>PRODUCT(AA16:AD16)</f>
        <v>#REF!</v>
      </c>
      <c r="AH16" s="276"/>
    </row>
    <row r="17" spans="1:34" s="277" customFormat="1" ht="60" customHeight="1">
      <c r="A17" s="256"/>
      <c r="B17" s="257" t="s">
        <v>358</v>
      </c>
      <c r="C17" s="258">
        <v>4</v>
      </c>
      <c r="D17" s="258" t="s">
        <v>371</v>
      </c>
      <c r="E17" s="258">
        <v>1</v>
      </c>
      <c r="F17" s="259" t="s">
        <v>372</v>
      </c>
      <c r="G17" s="260" t="s">
        <v>373</v>
      </c>
      <c r="H17" s="260" t="s">
        <v>374</v>
      </c>
      <c r="I17" s="261"/>
      <c r="J17" s="258"/>
      <c r="K17" s="258"/>
      <c r="L17" s="258"/>
      <c r="M17" s="236">
        <v>150</v>
      </c>
      <c r="N17" s="262" t="e">
        <f>AG17</f>
        <v>#REF!</v>
      </c>
      <c r="O17" s="263">
        <f t="shared" si="0"/>
        <v>0</v>
      </c>
      <c r="P17" s="264"/>
      <c r="Q17" s="278" t="e">
        <f>AF17</f>
        <v>#REF!</v>
      </c>
      <c r="R17" s="266" t="e">
        <f>$J$2*Q17</f>
        <v>#REF!</v>
      </c>
      <c r="S17" s="267"/>
      <c r="T17" s="268" t="e">
        <f>N17*S17</f>
        <v>#REF!</v>
      </c>
      <c r="U17" s="269">
        <v>0</v>
      </c>
      <c r="V17" s="270"/>
      <c r="W17" s="269"/>
      <c r="X17" s="270"/>
      <c r="Y17" s="271"/>
      <c r="Z17" s="272"/>
      <c r="AA17" s="273" t="str">
        <f>IF(J17="A",5,(IF(J17="M",3,(IF(J17="B",1,"")))))</f>
        <v/>
      </c>
      <c r="AB17" s="273" t="str">
        <f>IF(K17="A",3,(IF(K17="M",2,IF(K17="b",1,""))))</f>
        <v/>
      </c>
      <c r="AC17" s="273" t="str">
        <f t="shared" si="4"/>
        <v/>
      </c>
      <c r="AD17" s="273" t="e">
        <f>IF(#REF!="A",5,(IF(#REF!="M",3,IF(#REF!="B",1,""))))</f>
        <v>#REF!</v>
      </c>
      <c r="AE17" s="274">
        <f>P17</f>
        <v>0</v>
      </c>
      <c r="AF17" s="275" t="e">
        <f>PRODUCT(AA17:AE17)</f>
        <v>#REF!</v>
      </c>
      <c r="AG17" s="275" t="e">
        <f>PRODUCT(AA17:AD17)</f>
        <v>#REF!</v>
      </c>
      <c r="AH17" s="276"/>
    </row>
    <row r="18" spans="1:34" s="277" customFormat="1" ht="66.75" customHeight="1">
      <c r="A18" s="256"/>
      <c r="B18" s="257" t="s">
        <v>358</v>
      </c>
      <c r="C18" s="258">
        <v>5</v>
      </c>
      <c r="D18" s="258" t="s">
        <v>375</v>
      </c>
      <c r="E18" s="258">
        <v>1</v>
      </c>
      <c r="F18" s="259" t="s">
        <v>376</v>
      </c>
      <c r="G18" s="260" t="s">
        <v>377</v>
      </c>
      <c r="H18" s="260" t="s">
        <v>378</v>
      </c>
      <c r="I18" s="261"/>
      <c r="J18" s="258"/>
      <c r="K18" s="258"/>
      <c r="L18" s="258"/>
      <c r="M18" s="236">
        <v>50</v>
      </c>
      <c r="N18" s="262" t="e">
        <f>AG18</f>
        <v>#REF!</v>
      </c>
      <c r="O18" s="263">
        <f t="shared" si="0"/>
        <v>0</v>
      </c>
      <c r="P18" s="264"/>
      <c r="Q18" s="278"/>
      <c r="R18" s="266"/>
      <c r="S18" s="267"/>
      <c r="T18" s="268" t="e">
        <f>N18*S18</f>
        <v>#REF!</v>
      </c>
      <c r="U18" s="269"/>
      <c r="V18" s="270"/>
      <c r="W18" s="269"/>
      <c r="X18" s="270"/>
      <c r="Y18" s="271"/>
      <c r="Z18" s="272"/>
      <c r="AA18" s="273" t="str">
        <f>IF(J18="A",5,(IF(J18="M",3,(IF(J18="B",1,"")))))</f>
        <v/>
      </c>
      <c r="AB18" s="273" t="str">
        <f>IF(K18="A",3,(IF(K18="M",2,IF(K18="b",1,""))))</f>
        <v/>
      </c>
      <c r="AC18" s="273" t="str">
        <f t="shared" si="4"/>
        <v/>
      </c>
      <c r="AD18" s="273" t="e">
        <f>IF(#REF!="A",5,(IF(#REF!="M",3,IF(#REF!="B",1,""))))</f>
        <v>#REF!</v>
      </c>
      <c r="AE18" s="274"/>
      <c r="AF18" s="275"/>
      <c r="AG18" s="275" t="e">
        <f>PRODUCT(AA18:AD18)</f>
        <v>#REF!</v>
      </c>
      <c r="AH18" s="276"/>
    </row>
    <row r="19" spans="1:34" ht="40.5" customHeight="1">
      <c r="A19" s="229"/>
      <c r="B19" s="253"/>
      <c r="C19" s="250"/>
      <c r="D19" s="250"/>
      <c r="E19" s="250"/>
      <c r="F19" s="254"/>
      <c r="G19" s="255"/>
      <c r="H19" s="255"/>
      <c r="I19" s="235"/>
      <c r="J19" s="235"/>
      <c r="K19" s="235"/>
      <c r="L19" s="235"/>
      <c r="M19" s="236">
        <f>AF19</f>
        <v>0</v>
      </c>
      <c r="N19" s="237">
        <f t="shared" si="0"/>
        <v>0</v>
      </c>
      <c r="O19" s="235"/>
      <c r="P19" s="252"/>
      <c r="Q19" s="239"/>
      <c r="R19" s="240"/>
      <c r="S19" s="241"/>
      <c r="T19" s="242"/>
      <c r="U19" s="243"/>
      <c r="V19" s="242"/>
      <c r="W19" s="243"/>
      <c r="X19" s="244"/>
      <c r="Z19" s="245" t="str">
        <f t="shared" si="1"/>
        <v/>
      </c>
      <c r="AA19" s="245" t="str">
        <f t="shared" si="2"/>
        <v/>
      </c>
      <c r="AB19" s="245" t="str">
        <f t="shared" si="3"/>
        <v/>
      </c>
      <c r="AC19" s="245" t="str">
        <f t="shared" si="4"/>
        <v/>
      </c>
      <c r="AD19" s="246">
        <f>O19</f>
        <v>0</v>
      </c>
      <c r="AE19" s="247">
        <f>PRODUCT(Z19:AD19)</f>
        <v>0</v>
      </c>
      <c r="AF19" s="247">
        <f t="shared" si="5"/>
        <v>0</v>
      </c>
      <c r="AG19" s="248">
        <f t="shared" si="6"/>
        <v>0</v>
      </c>
    </row>
    <row r="20" spans="1:34" ht="40.5" customHeight="1">
      <c r="A20" s="229"/>
      <c r="B20" s="253"/>
      <c r="C20" s="250"/>
      <c r="D20" s="250"/>
      <c r="E20" s="250"/>
      <c r="F20" s="254"/>
      <c r="G20" s="255"/>
      <c r="H20" s="255"/>
      <c r="I20" s="235"/>
      <c r="J20" s="235"/>
      <c r="K20" s="235"/>
      <c r="L20" s="235"/>
      <c r="M20" s="236">
        <f>AF20</f>
        <v>0</v>
      </c>
      <c r="N20" s="237">
        <f t="shared" si="0"/>
        <v>0</v>
      </c>
      <c r="O20" s="235"/>
      <c r="P20" s="252"/>
      <c r="Q20" s="239"/>
      <c r="R20" s="240"/>
      <c r="S20" s="241"/>
      <c r="T20" s="242"/>
      <c r="U20" s="243"/>
      <c r="V20" s="242"/>
      <c r="W20" s="243"/>
      <c r="X20" s="244"/>
      <c r="Z20" s="245" t="str">
        <f t="shared" si="1"/>
        <v/>
      </c>
      <c r="AA20" s="245" t="str">
        <f t="shared" si="2"/>
        <v/>
      </c>
      <c r="AB20" s="245" t="str">
        <f t="shared" si="3"/>
        <v/>
      </c>
      <c r="AC20" s="245" t="str">
        <f t="shared" si="4"/>
        <v/>
      </c>
      <c r="AD20" s="246"/>
      <c r="AE20" s="247"/>
      <c r="AF20" s="247">
        <f t="shared" si="5"/>
        <v>0</v>
      </c>
      <c r="AG20" s="248">
        <f t="shared" si="6"/>
        <v>0</v>
      </c>
    </row>
  </sheetData>
  <autoFilter ref="A9:AG20"/>
  <mergeCells count="5">
    <mergeCell ref="Z8:AD8"/>
    <mergeCell ref="I1:K1"/>
    <mergeCell ref="I2:K2"/>
    <mergeCell ref="I3:K3"/>
    <mergeCell ref="I7:X7"/>
  </mergeCells>
  <phoneticPr fontId="31" type="noConversion"/>
  <conditionalFormatting sqref="T14:T18 Q14:R18 N14:O18">
    <cfRule type="cellIs" dxfId="12" priority="6" stopIfTrue="1" operator="equal">
      <formula>0</formula>
    </cfRule>
    <cfRule type="cellIs" dxfId="11" priority="7" stopIfTrue="1" operator="greaterThan">
      <formula>0</formula>
    </cfRule>
  </conditionalFormatting>
  <conditionalFormatting sqref="R10:R13 R19:R20">
    <cfRule type="cellIs" dxfId="10" priority="2" operator="notEqual">
      <formula>0</formula>
    </cfRule>
  </conditionalFormatting>
  <conditionalFormatting sqref="T10:T13 T19:T20">
    <cfRule type="cellIs" dxfId="9" priority="3" operator="notEqual">
      <formula>0</formula>
    </cfRule>
  </conditionalFormatting>
  <conditionalFormatting sqref="V10:V13 V19:V20">
    <cfRule type="cellIs" dxfId="8" priority="4" operator="greaterThan">
      <formula>0</formula>
    </cfRule>
  </conditionalFormatting>
  <conditionalFormatting sqref="I10:L13 I19:L20">
    <cfRule type="cellIs" dxfId="7" priority="5" operator="notEqual">
      <formula>0</formula>
    </cfRule>
  </conditionalFormatting>
  <conditionalFormatting sqref="V14:V18 X14:X18">
    <cfRule type="cellIs" dxfId="6" priority="12" stopIfTrue="1" operator="notEqual">
      <formula>0</formula>
    </cfRule>
    <cfRule type="cellIs" dxfId="5" priority="13" stopIfTrue="1" operator="equal">
      <formula>0</formula>
    </cfRule>
  </conditionalFormatting>
  <conditionalFormatting sqref="S14:S18">
    <cfRule type="cellIs" dxfId="4" priority="14" stopIfTrue="1" operator="notEqual">
      <formula>0</formula>
    </cfRule>
  </conditionalFormatting>
  <conditionalFormatting sqref="U14:U18">
    <cfRule type="cellIs" dxfId="3" priority="15" stopIfTrue="1" operator="notEqual">
      <formula>0</formula>
    </cfRule>
  </conditionalFormatting>
  <conditionalFormatting sqref="W14:W18">
    <cfRule type="cellIs" dxfId="2" priority="16" stopIfTrue="1" operator="greaterThan">
      <formula>0</formula>
    </cfRule>
  </conditionalFormatting>
  <conditionalFormatting sqref="P14:P18 A14:I18">
    <cfRule type="cellIs" dxfId="1" priority="17" stopIfTrue="1" operator="notEqual">
      <formula>0</formula>
    </cfRule>
  </conditionalFormatting>
  <conditionalFormatting sqref="J14:L18">
    <cfRule type="cellIs" dxfId="0" priority="18" stopIfTrue="1" operator="notEqual">
      <formula>0</formula>
    </cfRule>
  </conditionalFormatting>
  <printOptions horizontalCentered="1"/>
  <pageMargins left="0.15748031496062992" right="0.11811023622047245" top="0.35433070866141736" bottom="0.51181102362204722" header="0.15748031496062992" footer="0.19685039370078741"/>
  <pageSetup paperSize="9" scale="55" firstPageNumber="0" fitToHeight="10" orientation="landscape" verticalDpi="0" r:id="rId1"/>
  <headerFooter>
    <oddHeader>&amp;L&amp;"Tahoma,Normale"Comune di</oddHeader>
    <oddFooter>&amp;C&amp;P di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82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39</vt:i4>
      </vt:variant>
    </vt:vector>
  </HeadingPairs>
  <TitlesOfParts>
    <vt:vector size="45" baseType="lpstr">
      <vt:lpstr>Schema Generale</vt:lpstr>
      <vt:lpstr>Organizzazione</vt:lpstr>
      <vt:lpstr>Caratteristiche</vt:lpstr>
      <vt:lpstr>Economico Patrimoniale</vt:lpstr>
      <vt:lpstr>Missione programma processo</vt:lpstr>
      <vt:lpstr>ELENCO OBIETTIVI GESTIONALI</vt:lpstr>
      <vt:lpstr>'ELENCO OBIETTIVI GESTIONALI'!_FilterDatabase</vt:lpstr>
      <vt:lpstr>'ELENCO OBIETTIVI GESTIONALI'!_FilterDatabase_0</vt:lpstr>
      <vt:lpstr>'ELENCO OBIETTIVI GESTIONALI'!_FilterDatabase_0_0</vt:lpstr>
      <vt:lpstr>Caratteristiche!Area_stampa</vt:lpstr>
      <vt:lpstr>'Economico Patrimoniale'!Area_stampa</vt:lpstr>
      <vt:lpstr>'ELENCO OBIETTIVI GESTIONALI'!Area_stampa</vt:lpstr>
      <vt:lpstr>Organizzazione!Area_stampa</vt:lpstr>
      <vt:lpstr>'Schema Generale'!Area_stampa</vt:lpstr>
      <vt:lpstr>Caratteristiche!Print_Area_0</vt:lpstr>
      <vt:lpstr>'Economico Patrimoniale'!Print_Area_0</vt:lpstr>
      <vt:lpstr>'ELENCO OBIETTIVI GESTIONALI'!Print_Area_0</vt:lpstr>
      <vt:lpstr>Organizzazione!Print_Area_0</vt:lpstr>
      <vt:lpstr>'Schema Generale'!Print_Area_0</vt:lpstr>
      <vt:lpstr>Caratteristiche!Print_Area_0_0</vt:lpstr>
      <vt:lpstr>'Economico Patrimoniale'!Print_Area_0_0</vt:lpstr>
      <vt:lpstr>'ELENCO OBIETTIVI GESTIONALI'!Print_Area_0_0</vt:lpstr>
      <vt:lpstr>Organizzazione!Print_Area_0_0</vt:lpstr>
      <vt:lpstr>'Schema Generale'!Print_Area_0_0</vt:lpstr>
      <vt:lpstr>'ELENCO OBIETTIVI GESTIONALI'!Print_Titles_0</vt:lpstr>
      <vt:lpstr>'ELENCO OBIETTIVI GESTIONALI'!Print_Titles_0_0</vt:lpstr>
      <vt:lpstr>'ELENCO OBIETTIVI GESTIONALI'!Titoli_stampa</vt:lpstr>
      <vt:lpstr>'Schema Generale'!Z_0CDFE071_D2BF_4AC9_96FE_3C7CC2EB89D1_.wvu.Cols</vt:lpstr>
      <vt:lpstr>Caratteristiche!Z_0CDFE071_D2BF_4AC9_96FE_3C7CC2EB89D1_.wvu.PrintArea</vt:lpstr>
      <vt:lpstr>'Economico Patrimoniale'!Z_0CDFE071_D2BF_4AC9_96FE_3C7CC2EB89D1_.wvu.PrintArea</vt:lpstr>
      <vt:lpstr>Organizzazione!Z_0CDFE071_D2BF_4AC9_96FE_3C7CC2EB89D1_.wvu.PrintArea</vt:lpstr>
      <vt:lpstr>'Schema Generale'!Z_0CDFE071_D2BF_4AC9_96FE_3C7CC2EB89D1_.wvu.PrintArea</vt:lpstr>
      <vt:lpstr>Caratteristiche!Z_0CDFE071_D2BF_4AC9_96FE_3C7CC2EB89D1_.wvu.Rows</vt:lpstr>
      <vt:lpstr>'Schema Generale'!Z_16B7DE21_A045_4CA8_8E8A_B264E96AA2CC_.wvu.Cols</vt:lpstr>
      <vt:lpstr>Caratteristiche!Z_16B7DE21_A045_4CA8_8E8A_B264E96AA2CC_.wvu.PrintArea</vt:lpstr>
      <vt:lpstr>'Economico Patrimoniale'!Z_16B7DE21_A045_4CA8_8E8A_B264E96AA2CC_.wvu.PrintArea</vt:lpstr>
      <vt:lpstr>Organizzazione!Z_16B7DE21_A045_4CA8_8E8A_B264E96AA2CC_.wvu.PrintArea</vt:lpstr>
      <vt:lpstr>'Schema Generale'!Z_16B7DE21_A045_4CA8_8E8A_B264E96AA2CC_.wvu.PrintArea</vt:lpstr>
      <vt:lpstr>Caratteristiche!Z_16B7DE21_A045_4CA8_8E8A_B264E96AA2CC_.wvu.Rows</vt:lpstr>
      <vt:lpstr>'Schema Generale'!Z_FD66CCA4_E734_40F6_A42D_704ADC03C8FF_.wvu.Cols</vt:lpstr>
      <vt:lpstr>Caratteristiche!Z_FD66CCA4_E734_40F6_A42D_704ADC03C8FF_.wvu.PrintArea</vt:lpstr>
      <vt:lpstr>'Economico Patrimoniale'!Z_FD66CCA4_E734_40F6_A42D_704ADC03C8FF_.wvu.PrintArea</vt:lpstr>
      <vt:lpstr>Organizzazione!Z_FD66CCA4_E734_40F6_A42D_704ADC03C8FF_.wvu.PrintArea</vt:lpstr>
      <vt:lpstr>'Schema Generale'!Z_FD66CCA4_E734_40F6_A42D_704ADC03C8FF_.wvu.PrintArea</vt:lpstr>
      <vt:lpstr>Caratteristiche!Z_FD66CCA4_E734_40F6_A42D_704ADC03C8FF_.wvu.Rows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RAVINALE</dc:creator>
  <cp:lastModifiedBy>Anagrafe</cp:lastModifiedBy>
  <cp:revision>15</cp:revision>
  <cp:lastPrinted>2016-11-22T12:29:21Z</cp:lastPrinted>
  <dcterms:created xsi:type="dcterms:W3CDTF">2006-09-16T00:00:00Z</dcterms:created>
  <dcterms:modified xsi:type="dcterms:W3CDTF">2016-11-22T12:31:25Z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